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\Desktop\Гера\2023\"/>
    </mc:Choice>
  </mc:AlternateContent>
  <xr:revisionPtr revIDLastSave="0" documentId="13_ncr:1_{9D82594F-B6CC-42AB-9405-3A4AC054B0C9}" xr6:coauthVersionLast="47" xr6:coauthVersionMax="47" xr10:uidLastSave="{00000000-0000-0000-0000-000000000000}"/>
  <bookViews>
    <workbookView xWindow="-120" yWindow="-120" windowWidth="20730" windowHeight="11310" tabRatio="758" activeTab="8" xr2:uid="{00000000-000D-0000-FFFF-FFFF00000000}"/>
  </bookViews>
  <sheets>
    <sheet name="Место-баллы" sheetId="1" r:id="rId1"/>
    <sheet name="5-6 Ж" sheetId="27" r:id="rId2"/>
    <sheet name="5-6 М" sheetId="57" r:id="rId3"/>
    <sheet name="7-8 Ж" sheetId="58" r:id="rId4"/>
    <sheet name="7-8 М" sheetId="59" r:id="rId5"/>
    <sheet name="9-10 Ж" sheetId="60" r:id="rId6"/>
    <sheet name="9-10 М" sheetId="61" r:id="rId7"/>
    <sheet name="11-12 Ж" sheetId="62" r:id="rId8"/>
    <sheet name="11-12 М" sheetId="63" r:id="rId9"/>
  </sheets>
  <definedNames>
    <definedName name="_xlnm._FilterDatabase" localSheetId="7" hidden="1">'11-12 Ж'!$B$7:$AJ$7</definedName>
    <definedName name="_xlnm._FilterDatabase" localSheetId="8" hidden="1">'11-12 М'!$B$7:$AJ$7</definedName>
    <definedName name="_xlnm._FilterDatabase" localSheetId="1" hidden="1">'5-6 Ж'!$B$7:$AM$7</definedName>
    <definedName name="_xlnm._FilterDatabase" localSheetId="2" hidden="1">'5-6 М'!$B$7:$AM$7</definedName>
    <definedName name="_xlnm._FilterDatabase" localSheetId="3" hidden="1">'7-8 Ж'!$B$7:$AJ$7</definedName>
    <definedName name="_xlnm._FilterDatabase" localSheetId="4" hidden="1">'7-8 М'!$B$7:$AJ$7</definedName>
    <definedName name="_xlnm._FilterDatabase" localSheetId="5" hidden="1">'9-10 Ж'!$B$7:$AJ$7</definedName>
    <definedName name="_xlnm._FilterDatabase" localSheetId="6" hidden="1">'9-10 М'!$B$7:$AJ$7</definedName>
  </definedNames>
  <calcPr calcId="181029"/>
</workbook>
</file>

<file path=xl/calcChain.xml><?xml version="1.0" encoding="utf-8"?>
<calcChain xmlns="http://schemas.openxmlformats.org/spreadsheetml/2006/main">
  <c r="AJ10" i="58" l="1"/>
  <c r="AJ11" i="58"/>
  <c r="AJ12" i="58"/>
  <c r="AJ13" i="58"/>
  <c r="AJ14" i="58"/>
  <c r="AJ15" i="58"/>
  <c r="AJ9" i="58"/>
  <c r="AM9" i="27"/>
  <c r="AM10" i="27"/>
  <c r="Y11" i="61"/>
  <c r="Y9" i="58"/>
  <c r="Z9" i="58" s="1"/>
  <c r="Y18" i="62"/>
  <c r="I10" i="60"/>
  <c r="K10" i="60"/>
  <c r="R10" i="60"/>
  <c r="X10" i="60"/>
  <c r="Z10" i="60"/>
  <c r="AJ10" i="60"/>
  <c r="I8" i="60"/>
  <c r="K8" i="60"/>
  <c r="R8" i="60"/>
  <c r="X8" i="60"/>
  <c r="Z8" i="60"/>
  <c r="AJ8" i="60"/>
  <c r="I11" i="60"/>
  <c r="K11" i="60"/>
  <c r="R11" i="60"/>
  <c r="X11" i="60"/>
  <c r="Z11" i="60"/>
  <c r="AJ11" i="60"/>
  <c r="I12" i="60"/>
  <c r="K12" i="60"/>
  <c r="R12" i="60"/>
  <c r="X12" i="60"/>
  <c r="Z12" i="60"/>
  <c r="AJ12" i="60"/>
  <c r="I15" i="59"/>
  <c r="K15" i="59"/>
  <c r="R15" i="59"/>
  <c r="X15" i="59"/>
  <c r="Z15" i="59"/>
  <c r="AJ15" i="59"/>
  <c r="I12" i="59"/>
  <c r="K12" i="59"/>
  <c r="R12" i="59"/>
  <c r="X12" i="59"/>
  <c r="Z12" i="59"/>
  <c r="AJ12" i="59"/>
  <c r="I14" i="59"/>
  <c r="K14" i="59"/>
  <c r="R14" i="59"/>
  <c r="X14" i="59"/>
  <c r="Z14" i="59"/>
  <c r="AJ14" i="59"/>
  <c r="I18" i="59"/>
  <c r="K18" i="59"/>
  <c r="R18" i="59"/>
  <c r="X18" i="59"/>
  <c r="Z18" i="59"/>
  <c r="I10" i="59"/>
  <c r="K10" i="59"/>
  <c r="R10" i="59"/>
  <c r="X10" i="59"/>
  <c r="Z10" i="59"/>
  <c r="AJ10" i="59"/>
  <c r="I11" i="59"/>
  <c r="K11" i="59"/>
  <c r="R11" i="59"/>
  <c r="X11" i="59"/>
  <c r="Z11" i="59"/>
  <c r="I17" i="59"/>
  <c r="K17" i="59"/>
  <c r="R17" i="59"/>
  <c r="X17" i="59"/>
  <c r="Z17" i="59"/>
  <c r="I13" i="59"/>
  <c r="K13" i="59"/>
  <c r="R13" i="59"/>
  <c r="X13" i="59"/>
  <c r="Z13" i="59"/>
  <c r="I9" i="59"/>
  <c r="K9" i="59"/>
  <c r="R9" i="59"/>
  <c r="X9" i="59"/>
  <c r="Z9" i="59"/>
  <c r="I8" i="59"/>
  <c r="K8" i="59"/>
  <c r="R8" i="59"/>
  <c r="X8" i="59"/>
  <c r="Z8" i="59"/>
  <c r="AJ8" i="59"/>
  <c r="I15" i="62"/>
  <c r="K15" i="62"/>
  <c r="R15" i="62"/>
  <c r="X15" i="62"/>
  <c r="Z15" i="62"/>
  <c r="I11" i="62"/>
  <c r="K11" i="62"/>
  <c r="R11" i="62"/>
  <c r="X11" i="62"/>
  <c r="Z11" i="62"/>
  <c r="I14" i="62"/>
  <c r="K14" i="62"/>
  <c r="R14" i="62"/>
  <c r="X14" i="62"/>
  <c r="Z14" i="62"/>
  <c r="I19" i="62"/>
  <c r="K19" i="62"/>
  <c r="R19" i="62"/>
  <c r="X19" i="62"/>
  <c r="Z19" i="62"/>
  <c r="I18" i="62"/>
  <c r="K18" i="62"/>
  <c r="R18" i="62"/>
  <c r="X18" i="62"/>
  <c r="Z18" i="62"/>
  <c r="I12" i="62"/>
  <c r="K12" i="62"/>
  <c r="R12" i="62"/>
  <c r="X12" i="62"/>
  <c r="Z12" i="62"/>
  <c r="I13" i="62"/>
  <c r="K13" i="62"/>
  <c r="R13" i="62"/>
  <c r="X13" i="62"/>
  <c r="Z13" i="62"/>
  <c r="I8" i="62"/>
  <c r="K8" i="62"/>
  <c r="R8" i="62"/>
  <c r="X8" i="62"/>
  <c r="Z8" i="62"/>
  <c r="I16" i="62"/>
  <c r="K16" i="62"/>
  <c r="R16" i="62"/>
  <c r="X16" i="62"/>
  <c r="Z16" i="62"/>
  <c r="I9" i="62"/>
  <c r="K9" i="62"/>
  <c r="R9" i="62"/>
  <c r="X9" i="62"/>
  <c r="Z9" i="62"/>
  <c r="I10" i="62"/>
  <c r="K10" i="62"/>
  <c r="R10" i="62"/>
  <c r="X10" i="62"/>
  <c r="Z10" i="62"/>
  <c r="I13" i="58"/>
  <c r="K13" i="58"/>
  <c r="R13" i="58"/>
  <c r="X13" i="58"/>
  <c r="Z13" i="58"/>
  <c r="I11" i="58"/>
  <c r="K11" i="58"/>
  <c r="R11" i="58"/>
  <c r="X11" i="58"/>
  <c r="Z11" i="58"/>
  <c r="I14" i="58"/>
  <c r="K14" i="58"/>
  <c r="R14" i="58"/>
  <c r="X14" i="58"/>
  <c r="Z14" i="58"/>
  <c r="I9" i="58"/>
  <c r="K9" i="58"/>
  <c r="R9" i="58"/>
  <c r="X9" i="58"/>
  <c r="I10" i="58"/>
  <c r="K10" i="58"/>
  <c r="R10" i="58"/>
  <c r="X10" i="58"/>
  <c r="Z10" i="58"/>
  <c r="I8" i="58"/>
  <c r="K8" i="58"/>
  <c r="R8" i="58"/>
  <c r="X8" i="58"/>
  <c r="Z8" i="58"/>
  <c r="I15" i="58"/>
  <c r="K15" i="58"/>
  <c r="R15" i="58"/>
  <c r="X15" i="58"/>
  <c r="Z15" i="58"/>
  <c r="AJ19" i="63"/>
  <c r="AJ18" i="61"/>
  <c r="Z17" i="63"/>
  <c r="X17" i="63"/>
  <c r="R17" i="63"/>
  <c r="K17" i="63"/>
  <c r="I17" i="63"/>
  <c r="Z12" i="63"/>
  <c r="X12" i="63"/>
  <c r="R12" i="63"/>
  <c r="K12" i="63"/>
  <c r="I12" i="63"/>
  <c r="Z8" i="63"/>
  <c r="X8" i="63"/>
  <c r="R8" i="63"/>
  <c r="K8" i="63"/>
  <c r="I8" i="63"/>
  <c r="Z18" i="63"/>
  <c r="X18" i="63"/>
  <c r="R18" i="63"/>
  <c r="K18" i="63"/>
  <c r="I18" i="63"/>
  <c r="Z10" i="63"/>
  <c r="X10" i="63"/>
  <c r="R10" i="63"/>
  <c r="K10" i="63"/>
  <c r="I10" i="63"/>
  <c r="Z16" i="63"/>
  <c r="X16" i="63"/>
  <c r="R16" i="63"/>
  <c r="K16" i="63"/>
  <c r="I16" i="63"/>
  <c r="Z14" i="63"/>
  <c r="X14" i="63"/>
  <c r="R14" i="63"/>
  <c r="K14" i="63"/>
  <c r="I14" i="63"/>
  <c r="Z15" i="63"/>
  <c r="X15" i="63"/>
  <c r="R15" i="63"/>
  <c r="K15" i="63"/>
  <c r="I15" i="63"/>
  <c r="Z9" i="63"/>
  <c r="X9" i="63"/>
  <c r="R9" i="63"/>
  <c r="K9" i="63"/>
  <c r="I9" i="63"/>
  <c r="Z13" i="63"/>
  <c r="X13" i="63"/>
  <c r="R13" i="63"/>
  <c r="K13" i="63"/>
  <c r="I13" i="63"/>
  <c r="Z11" i="63"/>
  <c r="X11" i="63"/>
  <c r="R11" i="63"/>
  <c r="K11" i="63"/>
  <c r="I11" i="63"/>
  <c r="Z19" i="63"/>
  <c r="X19" i="63"/>
  <c r="R19" i="63"/>
  <c r="K19" i="63"/>
  <c r="I19" i="63"/>
  <c r="Z17" i="62"/>
  <c r="X17" i="62"/>
  <c r="R17" i="62"/>
  <c r="K17" i="62"/>
  <c r="I17" i="62"/>
  <c r="Z16" i="61"/>
  <c r="X16" i="61"/>
  <c r="R16" i="61"/>
  <c r="K16" i="61"/>
  <c r="I16" i="61"/>
  <c r="Z15" i="61"/>
  <c r="X15" i="61"/>
  <c r="R15" i="61"/>
  <c r="K15" i="61"/>
  <c r="I15" i="61"/>
  <c r="Z14" i="61"/>
  <c r="X14" i="61"/>
  <c r="R14" i="61"/>
  <c r="K14" i="61"/>
  <c r="I14" i="61"/>
  <c r="Z12" i="61"/>
  <c r="X12" i="61"/>
  <c r="R12" i="61"/>
  <c r="K12" i="61"/>
  <c r="I12" i="61"/>
  <c r="Z13" i="61"/>
  <c r="X13" i="61"/>
  <c r="R13" i="61"/>
  <c r="K13" i="61"/>
  <c r="I13" i="61"/>
  <c r="Z11" i="61"/>
  <c r="X11" i="61"/>
  <c r="R11" i="61"/>
  <c r="K11" i="61"/>
  <c r="I11" i="61"/>
  <c r="Z19" i="61"/>
  <c r="X19" i="61"/>
  <c r="R19" i="61"/>
  <c r="K19" i="61"/>
  <c r="I19" i="61"/>
  <c r="Z9" i="61"/>
  <c r="X9" i="61"/>
  <c r="R9" i="61"/>
  <c r="K9" i="61"/>
  <c r="I9" i="61"/>
  <c r="Z8" i="61"/>
  <c r="X8" i="61"/>
  <c r="R8" i="61"/>
  <c r="K8" i="61"/>
  <c r="I8" i="61"/>
  <c r="Z17" i="61"/>
  <c r="X17" i="61"/>
  <c r="R17" i="61"/>
  <c r="K17" i="61"/>
  <c r="I17" i="61"/>
  <c r="Z10" i="61"/>
  <c r="X10" i="61"/>
  <c r="R10" i="61"/>
  <c r="K10" i="61"/>
  <c r="I10" i="61"/>
  <c r="Z18" i="61"/>
  <c r="X18" i="61"/>
  <c r="R18" i="61"/>
  <c r="K18" i="61"/>
  <c r="I18" i="61"/>
  <c r="Z9" i="60"/>
  <c r="X9" i="60"/>
  <c r="R9" i="60"/>
  <c r="K9" i="60"/>
  <c r="I9" i="60"/>
  <c r="Z16" i="59"/>
  <c r="X16" i="59"/>
  <c r="R16" i="59"/>
  <c r="K16" i="59"/>
  <c r="I16" i="59"/>
  <c r="R12" i="58"/>
  <c r="Z12" i="58"/>
  <c r="X12" i="58"/>
  <c r="K12" i="58"/>
  <c r="I12" i="58"/>
  <c r="AC17" i="57"/>
  <c r="AA17" i="57"/>
  <c r="T17" i="57"/>
  <c r="R17" i="57"/>
  <c r="K17" i="57"/>
  <c r="I17" i="57"/>
  <c r="AC12" i="57"/>
  <c r="AA12" i="57"/>
  <c r="T12" i="57"/>
  <c r="R12" i="57"/>
  <c r="K12" i="57"/>
  <c r="I12" i="57"/>
  <c r="AC9" i="57"/>
  <c r="AA9" i="57"/>
  <c r="T9" i="57"/>
  <c r="R9" i="57"/>
  <c r="K9" i="57"/>
  <c r="I9" i="57"/>
  <c r="AC10" i="57"/>
  <c r="AA10" i="57"/>
  <c r="T10" i="57"/>
  <c r="R10" i="57"/>
  <c r="K10" i="57"/>
  <c r="I10" i="57"/>
  <c r="AC16" i="57"/>
  <c r="AA16" i="57"/>
  <c r="T16" i="57"/>
  <c r="R16" i="57"/>
  <c r="K16" i="57"/>
  <c r="I16" i="57"/>
  <c r="AC15" i="57"/>
  <c r="AA15" i="57"/>
  <c r="T15" i="57"/>
  <c r="R15" i="57"/>
  <c r="K15" i="57"/>
  <c r="I15" i="57"/>
  <c r="AC13" i="57"/>
  <c r="AA13" i="57"/>
  <c r="T13" i="57"/>
  <c r="R13" i="57"/>
  <c r="K13" i="57"/>
  <c r="I13" i="57"/>
  <c r="AC14" i="57"/>
  <c r="AA14" i="57"/>
  <c r="T14" i="57"/>
  <c r="R14" i="57"/>
  <c r="K14" i="57"/>
  <c r="I14" i="57"/>
  <c r="AC11" i="57"/>
  <c r="AA11" i="57"/>
  <c r="T11" i="57"/>
  <c r="R11" i="57"/>
  <c r="K11" i="57"/>
  <c r="I11" i="57"/>
  <c r="AC8" i="57"/>
  <c r="AA8" i="57"/>
  <c r="T8" i="57"/>
  <c r="R8" i="57"/>
  <c r="K8" i="57"/>
  <c r="I8" i="57"/>
  <c r="AC9" i="27"/>
  <c r="AA9" i="27"/>
  <c r="AC8" i="27"/>
  <c r="AA8" i="27"/>
  <c r="AC10" i="27"/>
  <c r="AA10" i="27"/>
  <c r="T9" i="27"/>
  <c r="R9" i="27"/>
  <c r="T8" i="27"/>
  <c r="R8" i="27"/>
  <c r="T10" i="27"/>
  <c r="R10" i="27"/>
  <c r="I10" i="27"/>
  <c r="I8" i="27"/>
  <c r="I9" i="27"/>
  <c r="AA15" i="58" l="1"/>
  <c r="AA14" i="58"/>
  <c r="AA10" i="58"/>
  <c r="S18" i="61"/>
  <c r="T18" i="61" s="1"/>
  <c r="S19" i="63"/>
  <c r="T19" i="63" s="1"/>
  <c r="AA11" i="62"/>
  <c r="AA8" i="58"/>
  <c r="AA9" i="58"/>
  <c r="AA11" i="58"/>
  <c r="AD13" i="57"/>
  <c r="L16" i="57"/>
  <c r="U16" i="57"/>
  <c r="AD16" i="57"/>
  <c r="U17" i="57"/>
  <c r="AD17" i="57"/>
  <c r="S11" i="63"/>
  <c r="T11" i="63" s="1"/>
  <c r="S13" i="63"/>
  <c r="T13" i="63" s="1"/>
  <c r="S15" i="63"/>
  <c r="T15" i="63" s="1"/>
  <c r="L14" i="63"/>
  <c r="S16" i="63"/>
  <c r="T16" i="63" s="1"/>
  <c r="S17" i="63"/>
  <c r="T17" i="63" s="1"/>
  <c r="L8" i="63"/>
  <c r="S8" i="63"/>
  <c r="T8" i="63" s="1"/>
  <c r="L10" i="63"/>
  <c r="L11" i="63"/>
  <c r="L9" i="63"/>
  <c r="S17" i="62"/>
  <c r="T17" i="62" s="1"/>
  <c r="AA10" i="62"/>
  <c r="AA16" i="62"/>
  <c r="AA13" i="62"/>
  <c r="AA18" i="62"/>
  <c r="L19" i="62"/>
  <c r="AA14" i="62"/>
  <c r="L8" i="62"/>
  <c r="L9" i="62"/>
  <c r="L12" i="62"/>
  <c r="L10" i="62"/>
  <c r="AA9" i="62"/>
  <c r="L16" i="62"/>
  <c r="AA8" i="62"/>
  <c r="L13" i="62"/>
  <c r="AA12" i="62"/>
  <c r="AA19" i="62"/>
  <c r="AA15" i="62"/>
  <c r="L11" i="62"/>
  <c r="L18" i="62"/>
  <c r="L14" i="62"/>
  <c r="L15" i="62"/>
  <c r="AA12" i="60"/>
  <c r="S12" i="60"/>
  <c r="T12" i="60" s="1"/>
  <c r="AA11" i="60"/>
  <c r="S11" i="60"/>
  <c r="T11" i="60" s="1"/>
  <c r="AA8" i="60"/>
  <c r="S8" i="60"/>
  <c r="T8" i="60" s="1"/>
  <c r="AA10" i="60"/>
  <c r="S10" i="60"/>
  <c r="T10" i="60" s="1"/>
  <c r="L10" i="60"/>
  <c r="L11" i="60"/>
  <c r="L12" i="60"/>
  <c r="L8" i="60"/>
  <c r="AA8" i="59"/>
  <c r="S8" i="59"/>
  <c r="T8" i="59" s="1"/>
  <c r="AA9" i="59"/>
  <c r="AA13" i="59"/>
  <c r="AA17" i="59"/>
  <c r="AA11" i="59"/>
  <c r="AA10" i="59"/>
  <c r="AA18" i="59"/>
  <c r="AA14" i="59"/>
  <c r="AA12" i="59"/>
  <c r="AA15" i="59"/>
  <c r="L11" i="59"/>
  <c r="L13" i="59"/>
  <c r="L8" i="59"/>
  <c r="L17" i="59"/>
  <c r="L18" i="59"/>
  <c r="L10" i="59"/>
  <c r="L9" i="59"/>
  <c r="L15" i="59"/>
  <c r="L12" i="59"/>
  <c r="L14" i="59"/>
  <c r="AA13" i="58"/>
  <c r="L17" i="57"/>
  <c r="L13" i="57"/>
  <c r="L9" i="57"/>
  <c r="L9" i="60"/>
  <c r="S9" i="59"/>
  <c r="T9" i="59" s="1"/>
  <c r="S13" i="59"/>
  <c r="T13" i="59" s="1"/>
  <c r="S17" i="59"/>
  <c r="T17" i="59" s="1"/>
  <c r="S11" i="59"/>
  <c r="T11" i="59" s="1"/>
  <c r="AJ9" i="59"/>
  <c r="AJ13" i="59"/>
  <c r="AJ17" i="59"/>
  <c r="AJ11" i="59"/>
  <c r="S10" i="59"/>
  <c r="T10" i="59" s="1"/>
  <c r="S18" i="59"/>
  <c r="S14" i="59"/>
  <c r="T14" i="59" s="1"/>
  <c r="S12" i="59"/>
  <c r="T12" i="59" s="1"/>
  <c r="S15" i="59"/>
  <c r="T15" i="59" s="1"/>
  <c r="AA16" i="59"/>
  <c r="L19" i="63"/>
  <c r="L13" i="63"/>
  <c r="S9" i="63"/>
  <c r="T9" i="63" s="1"/>
  <c r="L15" i="63"/>
  <c r="S14" i="63"/>
  <c r="T14" i="63" s="1"/>
  <c r="L16" i="63"/>
  <c r="S10" i="63"/>
  <c r="T10" i="63" s="1"/>
  <c r="L18" i="63"/>
  <c r="L12" i="63"/>
  <c r="L17" i="63"/>
  <c r="S18" i="63"/>
  <c r="T18" i="63" s="1"/>
  <c r="S12" i="63"/>
  <c r="T12" i="63" s="1"/>
  <c r="AJ11" i="63"/>
  <c r="AJ9" i="63"/>
  <c r="AJ14" i="63"/>
  <c r="AJ10" i="63"/>
  <c r="AJ8" i="63"/>
  <c r="S10" i="61"/>
  <c r="T10" i="61" s="1"/>
  <c r="S8" i="61"/>
  <c r="T8" i="61" s="1"/>
  <c r="S19" i="61"/>
  <c r="T19" i="61" s="1"/>
  <c r="S13" i="61"/>
  <c r="T13" i="61" s="1"/>
  <c r="S14" i="61"/>
  <c r="T14" i="61" s="1"/>
  <c r="S16" i="61"/>
  <c r="T16" i="61" s="1"/>
  <c r="AA10" i="61"/>
  <c r="AA8" i="61"/>
  <c r="AA19" i="61"/>
  <c r="AA13" i="61"/>
  <c r="AA14" i="61"/>
  <c r="AA16" i="61"/>
  <c r="S9" i="60"/>
  <c r="T9" i="60" s="1"/>
  <c r="AA9" i="60"/>
  <c r="AB8" i="60" s="1"/>
  <c r="AC8" i="60" s="1"/>
  <c r="L16" i="59"/>
  <c r="M17" i="59" s="1"/>
  <c r="N17" i="59" s="1"/>
  <c r="S16" i="59"/>
  <c r="T16" i="59" s="1"/>
  <c r="S15" i="58"/>
  <c r="T15" i="58" s="1"/>
  <c r="S8" i="58"/>
  <c r="T8" i="58" s="1"/>
  <c r="S10" i="58"/>
  <c r="T10" i="58" s="1"/>
  <c r="S9" i="58"/>
  <c r="T9" i="58" s="1"/>
  <c r="S14" i="58"/>
  <c r="T14" i="58" s="1"/>
  <c r="S11" i="58"/>
  <c r="T11" i="58" s="1"/>
  <c r="S13" i="58"/>
  <c r="T13" i="58" s="1"/>
  <c r="L15" i="58"/>
  <c r="AJ8" i="58"/>
  <c r="L8" i="58"/>
  <c r="L10" i="58"/>
  <c r="L9" i="58"/>
  <c r="L14" i="58"/>
  <c r="L11" i="58"/>
  <c r="L13" i="58"/>
  <c r="L11" i="57"/>
  <c r="U11" i="57"/>
  <c r="AD11" i="57"/>
  <c r="AD9" i="57"/>
  <c r="AJ10" i="62"/>
  <c r="AJ9" i="62"/>
  <c r="AJ16" i="62"/>
  <c r="AJ8" i="62"/>
  <c r="AJ13" i="62"/>
  <c r="AJ12" i="62"/>
  <c r="AJ18" i="62"/>
  <c r="AJ19" i="62"/>
  <c r="AJ14" i="62"/>
  <c r="AJ11" i="62"/>
  <c r="AJ15" i="62"/>
  <c r="S10" i="62"/>
  <c r="T10" i="62" s="1"/>
  <c r="S9" i="62"/>
  <c r="T9" i="62" s="1"/>
  <c r="S16" i="62"/>
  <c r="T16" i="62" s="1"/>
  <c r="S8" i="62"/>
  <c r="T8" i="62" s="1"/>
  <c r="S13" i="62"/>
  <c r="T13" i="62" s="1"/>
  <c r="S12" i="62"/>
  <c r="T12" i="62" s="1"/>
  <c r="S18" i="62"/>
  <c r="T18" i="62" s="1"/>
  <c r="S19" i="62"/>
  <c r="T19" i="62" s="1"/>
  <c r="S14" i="62"/>
  <c r="T14" i="62" s="1"/>
  <c r="S11" i="62"/>
  <c r="T11" i="62" s="1"/>
  <c r="S15" i="62"/>
  <c r="T15" i="62" s="1"/>
  <c r="AJ17" i="62"/>
  <c r="L17" i="62"/>
  <c r="AA17" i="62"/>
  <c r="S17" i="61"/>
  <c r="T17" i="61" s="1"/>
  <c r="S9" i="61"/>
  <c r="T9" i="61" s="1"/>
  <c r="S11" i="61"/>
  <c r="T11" i="61" s="1"/>
  <c r="S12" i="61"/>
  <c r="T12" i="61" s="1"/>
  <c r="S15" i="61"/>
  <c r="T15" i="61" s="1"/>
  <c r="AA18" i="61"/>
  <c r="AA17" i="61"/>
  <c r="AA9" i="61"/>
  <c r="AA11" i="61"/>
  <c r="AA12" i="61"/>
  <c r="AA15" i="61"/>
  <c r="AJ10" i="61"/>
  <c r="AJ8" i="61"/>
  <c r="AJ19" i="61"/>
  <c r="AJ13" i="61"/>
  <c r="AJ14" i="61"/>
  <c r="AJ16" i="61"/>
  <c r="AJ9" i="60"/>
  <c r="AJ16" i="59"/>
  <c r="AM8" i="27"/>
  <c r="AJ13" i="63"/>
  <c r="AJ15" i="63"/>
  <c r="AJ16" i="63"/>
  <c r="AJ18" i="63"/>
  <c r="AJ12" i="63"/>
  <c r="AJ17" i="63"/>
  <c r="AJ17" i="61"/>
  <c r="AJ9" i="61"/>
  <c r="AJ11" i="61"/>
  <c r="AJ12" i="61"/>
  <c r="AJ15" i="61"/>
  <c r="L8" i="57"/>
  <c r="U8" i="57"/>
  <c r="AD8" i="57"/>
  <c r="U14" i="57"/>
  <c r="AD14" i="57"/>
  <c r="L15" i="57"/>
  <c r="U15" i="57"/>
  <c r="U10" i="57"/>
  <c r="AD10" i="57"/>
  <c r="L12" i="57"/>
  <c r="U12" i="57"/>
  <c r="AA19" i="63"/>
  <c r="AA11" i="63"/>
  <c r="AA13" i="63"/>
  <c r="AA9" i="63"/>
  <c r="AA15" i="63"/>
  <c r="AA14" i="63"/>
  <c r="AA16" i="63"/>
  <c r="AA10" i="63"/>
  <c r="AA18" i="63"/>
  <c r="AA8" i="63"/>
  <c r="AA12" i="63"/>
  <c r="AA17" i="63"/>
  <c r="L18" i="61"/>
  <c r="L10" i="61"/>
  <c r="L17" i="61"/>
  <c r="L8" i="61"/>
  <c r="L9" i="61"/>
  <c r="L19" i="61"/>
  <c r="L11" i="61"/>
  <c r="L13" i="61"/>
  <c r="L12" i="61"/>
  <c r="L14" i="61"/>
  <c r="L15" i="61"/>
  <c r="L16" i="61"/>
  <c r="L12" i="58"/>
  <c r="AA12" i="58"/>
  <c r="S12" i="58"/>
  <c r="T12" i="58" s="1"/>
  <c r="U10" i="27"/>
  <c r="U8" i="27"/>
  <c r="U9" i="27"/>
  <c r="AD10" i="27"/>
  <c r="AD8" i="27"/>
  <c r="AD9" i="27"/>
  <c r="L14" i="57"/>
  <c r="U13" i="57"/>
  <c r="AD15" i="57"/>
  <c r="L10" i="57"/>
  <c r="U9" i="57"/>
  <c r="AD12" i="57"/>
  <c r="K9" i="27"/>
  <c r="L9" i="27" s="1"/>
  <c r="K10" i="27"/>
  <c r="L10" i="27" s="1"/>
  <c r="K8" i="27"/>
  <c r="L8" i="27" s="1"/>
  <c r="AB8" i="61" l="1"/>
  <c r="AC8" i="61" s="1"/>
  <c r="AB13" i="61"/>
  <c r="AC13" i="61" s="1"/>
  <c r="AB16" i="61"/>
  <c r="AC16" i="61" s="1"/>
  <c r="AB10" i="59"/>
  <c r="AC10" i="59" s="1"/>
  <c r="AB15" i="61"/>
  <c r="AC15" i="61" s="1"/>
  <c r="AB14" i="61"/>
  <c r="AC14" i="61" s="1"/>
  <c r="AB19" i="61"/>
  <c r="AC19" i="61" s="1"/>
  <c r="AB10" i="61"/>
  <c r="AC10" i="61" s="1"/>
  <c r="AB15" i="62"/>
  <c r="AC15" i="62" s="1"/>
  <c r="AB9" i="61"/>
  <c r="AC9" i="61" s="1"/>
  <c r="AB17" i="61"/>
  <c r="AC17" i="61" s="1"/>
  <c r="AE9" i="27"/>
  <c r="AF9" i="27" s="1"/>
  <c r="AB8" i="63"/>
  <c r="AC8" i="63" s="1"/>
  <c r="AB13" i="63"/>
  <c r="AC13" i="63" s="1"/>
  <c r="AB14" i="63"/>
  <c r="AC14" i="63" s="1"/>
  <c r="AB9" i="63"/>
  <c r="AC9" i="63" s="1"/>
  <c r="AB11" i="63"/>
  <c r="AC11" i="63" s="1"/>
  <c r="M11" i="63"/>
  <c r="N11" i="63" s="1"/>
  <c r="M18" i="63"/>
  <c r="N18" i="63" s="1"/>
  <c r="M17" i="63"/>
  <c r="N17" i="63" s="1"/>
  <c r="M15" i="63"/>
  <c r="N15" i="63" s="1"/>
  <c r="M12" i="63"/>
  <c r="N12" i="63" s="1"/>
  <c r="M16" i="63"/>
  <c r="N16" i="63" s="1"/>
  <c r="M13" i="63"/>
  <c r="N13" i="63" s="1"/>
  <c r="C13" i="63" s="1"/>
  <c r="M8" i="63"/>
  <c r="N8" i="63" s="1"/>
  <c r="C8" i="63" s="1"/>
  <c r="M10" i="63"/>
  <c r="N10" i="63" s="1"/>
  <c r="M14" i="63"/>
  <c r="N14" i="63" s="1"/>
  <c r="C14" i="63" s="1"/>
  <c r="M9" i="63"/>
  <c r="N9" i="63" s="1"/>
  <c r="C9" i="63" s="1"/>
  <c r="AB16" i="62"/>
  <c r="AC16" i="62" s="1"/>
  <c r="AB19" i="62"/>
  <c r="AC19" i="62" s="1"/>
  <c r="AB14" i="62"/>
  <c r="AC14" i="62" s="1"/>
  <c r="AB13" i="62"/>
  <c r="AC13" i="62" s="1"/>
  <c r="AB10" i="62"/>
  <c r="AC10" i="62" s="1"/>
  <c r="AB12" i="62"/>
  <c r="AC12" i="62" s="1"/>
  <c r="AB8" i="62"/>
  <c r="AC8" i="62" s="1"/>
  <c r="AB9" i="62"/>
  <c r="AC9" i="62" s="1"/>
  <c r="AB11" i="62"/>
  <c r="AC11" i="62" s="1"/>
  <c r="AB18" i="62"/>
  <c r="AC18" i="62" s="1"/>
  <c r="M15" i="62"/>
  <c r="N15" i="62" s="1"/>
  <c r="C15" i="62" s="1"/>
  <c r="M11" i="62"/>
  <c r="N11" i="62" s="1"/>
  <c r="M14" i="62"/>
  <c r="N14" i="62" s="1"/>
  <c r="C14" i="62" s="1"/>
  <c r="M19" i="62"/>
  <c r="N19" i="62" s="1"/>
  <c r="C19" i="62" s="1"/>
  <c r="M18" i="62"/>
  <c r="N18" i="62" s="1"/>
  <c r="M12" i="62"/>
  <c r="N12" i="62" s="1"/>
  <c r="C12" i="62" s="1"/>
  <c r="M13" i="62"/>
  <c r="N13" i="62" s="1"/>
  <c r="M8" i="62"/>
  <c r="N8" i="62" s="1"/>
  <c r="M16" i="62"/>
  <c r="N16" i="62" s="1"/>
  <c r="C16" i="62" s="1"/>
  <c r="M9" i="62"/>
  <c r="N9" i="62" s="1"/>
  <c r="C9" i="62" s="1"/>
  <c r="M10" i="62"/>
  <c r="N10" i="62" s="1"/>
  <c r="C10" i="62" s="1"/>
  <c r="AB12" i="61"/>
  <c r="AC12" i="61" s="1"/>
  <c r="AB11" i="61"/>
  <c r="AC11" i="61" s="1"/>
  <c r="M16" i="61"/>
  <c r="N16" i="61" s="1"/>
  <c r="C16" i="61" s="1"/>
  <c r="AB10" i="60"/>
  <c r="AC10" i="60" s="1"/>
  <c r="AB11" i="60"/>
  <c r="AC11" i="60" s="1"/>
  <c r="M8" i="60"/>
  <c r="N8" i="60" s="1"/>
  <c r="C8" i="60" s="1"/>
  <c r="AB12" i="60"/>
  <c r="AC12" i="60" s="1"/>
  <c r="M12" i="60"/>
  <c r="N12" i="60" s="1"/>
  <c r="M10" i="60"/>
  <c r="N10" i="60" s="1"/>
  <c r="M11" i="60"/>
  <c r="N11" i="60" s="1"/>
  <c r="AB15" i="59"/>
  <c r="AC15" i="59" s="1"/>
  <c r="AB12" i="59"/>
  <c r="AC12" i="59" s="1"/>
  <c r="AB14" i="59"/>
  <c r="AC14" i="59" s="1"/>
  <c r="AB18" i="59"/>
  <c r="AB11" i="59"/>
  <c r="AC11" i="59" s="1"/>
  <c r="AB13" i="59"/>
  <c r="AC13" i="59" s="1"/>
  <c r="AB17" i="59"/>
  <c r="AC17" i="59" s="1"/>
  <c r="C17" i="59" s="1"/>
  <c r="AB9" i="59"/>
  <c r="AC9" i="59" s="1"/>
  <c r="AB8" i="59"/>
  <c r="AC8" i="59" s="1"/>
  <c r="M14" i="59"/>
  <c r="N14" i="59" s="1"/>
  <c r="M8" i="59"/>
  <c r="N8" i="59" s="1"/>
  <c r="C8" i="59" s="1"/>
  <c r="M15" i="59"/>
  <c r="N15" i="59" s="1"/>
  <c r="M10" i="59"/>
  <c r="N10" i="59" s="1"/>
  <c r="C10" i="59" s="1"/>
  <c r="M13" i="59"/>
  <c r="N13" i="59" s="1"/>
  <c r="C13" i="59" s="1"/>
  <c r="M12" i="59"/>
  <c r="N12" i="59" s="1"/>
  <c r="M18" i="59"/>
  <c r="N18" i="59" s="1"/>
  <c r="C18" i="59" s="1"/>
  <c r="M9" i="59"/>
  <c r="N9" i="59" s="1"/>
  <c r="M11" i="59"/>
  <c r="N11" i="59" s="1"/>
  <c r="AB17" i="63"/>
  <c r="AC17" i="63" s="1"/>
  <c r="AB12" i="63"/>
  <c r="AC12" i="63" s="1"/>
  <c r="AB18" i="63"/>
  <c r="AC18" i="63" s="1"/>
  <c r="AB10" i="63"/>
  <c r="AC10" i="63" s="1"/>
  <c r="AB16" i="63"/>
  <c r="AC16" i="63" s="1"/>
  <c r="AB15" i="63"/>
  <c r="AC15" i="63" s="1"/>
  <c r="M19" i="63"/>
  <c r="N19" i="63" s="1"/>
  <c r="M14" i="61"/>
  <c r="N14" i="61" s="1"/>
  <c r="M13" i="61"/>
  <c r="N13" i="61" s="1"/>
  <c r="C13" i="61" s="1"/>
  <c r="M19" i="61"/>
  <c r="N19" i="61" s="1"/>
  <c r="C19" i="61" s="1"/>
  <c r="M8" i="61"/>
  <c r="N8" i="61" s="1"/>
  <c r="C8" i="61" s="1"/>
  <c r="M10" i="61"/>
  <c r="N10" i="61" s="1"/>
  <c r="M9" i="60"/>
  <c r="N9" i="60" s="1"/>
  <c r="AB16" i="59"/>
  <c r="AC16" i="59" s="1"/>
  <c r="M11" i="58"/>
  <c r="N11" i="58" s="1"/>
  <c r="M8" i="58"/>
  <c r="N8" i="58" s="1"/>
  <c r="M9" i="58"/>
  <c r="N9" i="58" s="1"/>
  <c r="M15" i="58"/>
  <c r="N15" i="58" s="1"/>
  <c r="AB17" i="62"/>
  <c r="AC17" i="62" s="1"/>
  <c r="M17" i="62"/>
  <c r="N17" i="62" s="1"/>
  <c r="AB11" i="58"/>
  <c r="AC11" i="58" s="1"/>
  <c r="AB9" i="58"/>
  <c r="AC9" i="58" s="1"/>
  <c r="AB8" i="58"/>
  <c r="AC8" i="58" s="1"/>
  <c r="AB15" i="58"/>
  <c r="AC15" i="58" s="1"/>
  <c r="AB13" i="58"/>
  <c r="AC13" i="58" s="1"/>
  <c r="AB14" i="58"/>
  <c r="AC14" i="58" s="1"/>
  <c r="AB10" i="58"/>
  <c r="AC10" i="58" s="1"/>
  <c r="M13" i="58"/>
  <c r="N13" i="58" s="1"/>
  <c r="M14" i="58"/>
  <c r="N14" i="58" s="1"/>
  <c r="M10" i="58"/>
  <c r="N10" i="58" s="1"/>
  <c r="AB18" i="61"/>
  <c r="AC18" i="61" s="1"/>
  <c r="M15" i="61"/>
  <c r="N15" i="61" s="1"/>
  <c r="C15" i="61" s="1"/>
  <c r="M12" i="61"/>
  <c r="N12" i="61" s="1"/>
  <c r="C12" i="61" s="1"/>
  <c r="M11" i="61"/>
  <c r="N11" i="61" s="1"/>
  <c r="C11" i="61" s="1"/>
  <c r="M9" i="61"/>
  <c r="N9" i="61" s="1"/>
  <c r="C9" i="61" s="1"/>
  <c r="M17" i="61"/>
  <c r="N17" i="61" s="1"/>
  <c r="C17" i="61" s="1"/>
  <c r="AB9" i="60"/>
  <c r="AC9" i="60" s="1"/>
  <c r="M16" i="59"/>
  <c r="N16" i="59" s="1"/>
  <c r="C16" i="59" s="1"/>
  <c r="AE10" i="27"/>
  <c r="AF10" i="27" s="1"/>
  <c r="V8" i="27"/>
  <c r="W8" i="27" s="1"/>
  <c r="V12" i="57"/>
  <c r="W12" i="57" s="1"/>
  <c r="M13" i="57"/>
  <c r="N13" i="57" s="1"/>
  <c r="AM17" i="57"/>
  <c r="AE8" i="27"/>
  <c r="AF8" i="27" s="1"/>
  <c r="V9" i="27"/>
  <c r="W9" i="27" s="1"/>
  <c r="AB19" i="63"/>
  <c r="AC19" i="63" s="1"/>
  <c r="M18" i="61"/>
  <c r="N18" i="61" s="1"/>
  <c r="C18" i="61" s="1"/>
  <c r="AB12" i="58"/>
  <c r="AC12" i="58" s="1"/>
  <c r="M12" i="58"/>
  <c r="N12" i="58" s="1"/>
  <c r="V10" i="27"/>
  <c r="W10" i="27" s="1"/>
  <c r="AE12" i="57"/>
  <c r="AF12" i="57" s="1"/>
  <c r="AM16" i="57"/>
  <c r="AE15" i="57"/>
  <c r="AF15" i="57" s="1"/>
  <c r="V15" i="57"/>
  <c r="W15" i="57" s="1"/>
  <c r="AE14" i="57"/>
  <c r="AF14" i="57" s="1"/>
  <c r="AE11" i="57"/>
  <c r="AF11" i="57" s="1"/>
  <c r="AM8" i="57"/>
  <c r="V8" i="57"/>
  <c r="W8" i="57" s="1"/>
  <c r="AE17" i="57"/>
  <c r="AF17" i="57" s="1"/>
  <c r="M17" i="57"/>
  <c r="N17" i="57" s="1"/>
  <c r="AM9" i="57"/>
  <c r="M9" i="57"/>
  <c r="N9" i="57" s="1"/>
  <c r="AE10" i="57"/>
  <c r="AF10" i="57" s="1"/>
  <c r="AE16" i="57"/>
  <c r="AF16" i="57" s="1"/>
  <c r="M16" i="57"/>
  <c r="N16" i="57" s="1"/>
  <c r="M15" i="57"/>
  <c r="N15" i="57" s="1"/>
  <c r="AM11" i="57"/>
  <c r="V9" i="57"/>
  <c r="W9" i="57" s="1"/>
  <c r="M10" i="57"/>
  <c r="N10" i="57" s="1"/>
  <c r="V13" i="57"/>
  <c r="W13" i="57" s="1"/>
  <c r="M14" i="57"/>
  <c r="N14" i="57" s="1"/>
  <c r="AE13" i="57"/>
  <c r="AF13" i="57" s="1"/>
  <c r="V14" i="57"/>
  <c r="W14" i="57" s="1"/>
  <c r="M11" i="57"/>
  <c r="N11" i="57" s="1"/>
  <c r="AE8" i="57"/>
  <c r="AF8" i="57" s="1"/>
  <c r="M8" i="57"/>
  <c r="N8" i="57" s="1"/>
  <c r="V17" i="57"/>
  <c r="W17" i="57" s="1"/>
  <c r="AM12" i="57"/>
  <c r="M12" i="57"/>
  <c r="N12" i="57" s="1"/>
  <c r="AE9" i="57"/>
  <c r="AF9" i="57" s="1"/>
  <c r="AM10" i="57"/>
  <c r="V10" i="57"/>
  <c r="W10" i="57" s="1"/>
  <c r="V16" i="57"/>
  <c r="W16" i="57" s="1"/>
  <c r="AM15" i="57"/>
  <c r="AM13" i="57"/>
  <c r="AM14" i="57"/>
  <c r="V11" i="57"/>
  <c r="W11" i="57" s="1"/>
  <c r="M9" i="27"/>
  <c r="N9" i="27" s="1"/>
  <c r="C9" i="27" s="1"/>
  <c r="M8" i="27"/>
  <c r="N8" i="27" s="1"/>
  <c r="M10" i="27"/>
  <c r="N10" i="27" s="1"/>
  <c r="C10" i="27" s="1"/>
  <c r="C10" i="61" l="1"/>
  <c r="C14" i="61"/>
  <c r="B11" i="61" s="1"/>
  <c r="C10" i="60"/>
  <c r="C9" i="60"/>
  <c r="C11" i="60"/>
  <c r="C12" i="60"/>
  <c r="C9" i="59"/>
  <c r="C12" i="59"/>
  <c r="C11" i="59"/>
  <c r="C15" i="59"/>
  <c r="B13" i="59" s="1"/>
  <c r="C14" i="59"/>
  <c r="C14" i="58"/>
  <c r="C9" i="58"/>
  <c r="C11" i="58"/>
  <c r="C12" i="58"/>
  <c r="C10" i="58"/>
  <c r="C13" i="58"/>
  <c r="C15" i="58"/>
  <c r="C8" i="58"/>
  <c r="C8" i="57"/>
  <c r="C15" i="57"/>
  <c r="C11" i="57"/>
  <c r="C17" i="57"/>
  <c r="C9" i="57"/>
  <c r="C12" i="57"/>
  <c r="C14" i="57"/>
  <c r="C10" i="57"/>
  <c r="C16" i="57"/>
  <c r="C13" i="57"/>
  <c r="C8" i="27"/>
  <c r="C19" i="63"/>
  <c r="C10" i="63"/>
  <c r="C12" i="63"/>
  <c r="C11" i="63"/>
  <c r="C17" i="63"/>
  <c r="C16" i="63"/>
  <c r="C15" i="63"/>
  <c r="C18" i="63"/>
  <c r="C13" i="62"/>
  <c r="C18" i="62"/>
  <c r="C17" i="62"/>
  <c r="C8" i="62"/>
  <c r="C11" i="62"/>
  <c r="B10" i="27"/>
  <c r="B9" i="27"/>
  <c r="B8" i="27"/>
  <c r="B12" i="61" l="1"/>
  <c r="B19" i="61"/>
  <c r="B13" i="61"/>
  <c r="B18" i="61"/>
  <c r="B15" i="61"/>
  <c r="B16" i="61"/>
  <c r="B8" i="61"/>
  <c r="B9" i="61"/>
  <c r="B14" i="61"/>
  <c r="B10" i="61"/>
  <c r="B12" i="60"/>
  <c r="B10" i="60"/>
  <c r="B11" i="60"/>
  <c r="B8" i="60"/>
  <c r="B9" i="60"/>
  <c r="B8" i="58"/>
  <c r="B14" i="59"/>
  <c r="B8" i="59"/>
  <c r="B11" i="59"/>
  <c r="B9" i="59"/>
  <c r="B17" i="59"/>
  <c r="B15" i="59"/>
  <c r="B12" i="59"/>
  <c r="B18" i="59"/>
  <c r="B16" i="59"/>
  <c r="B15" i="58"/>
  <c r="B11" i="58"/>
  <c r="B13" i="58"/>
  <c r="B12" i="58"/>
  <c r="B14" i="58"/>
  <c r="B10" i="58"/>
  <c r="B9" i="58"/>
  <c r="B11" i="57"/>
  <c r="B13" i="57"/>
  <c r="B9" i="57"/>
  <c r="B12" i="57"/>
  <c r="B10" i="57"/>
  <c r="B16" i="57"/>
  <c r="B14" i="57"/>
  <c r="B17" i="57"/>
  <c r="B15" i="57"/>
  <c r="B8" i="57"/>
  <c r="B19" i="63"/>
  <c r="B14" i="63"/>
  <c r="B10" i="63"/>
  <c r="B16" i="63"/>
  <c r="B15" i="63"/>
  <c r="B18" i="63"/>
  <c r="B12" i="63"/>
  <c r="B13" i="63"/>
  <c r="B8" i="63"/>
  <c r="B17" i="63"/>
  <c r="B9" i="63"/>
  <c r="B18" i="62"/>
  <c r="B9" i="62"/>
  <c r="B15" i="62"/>
  <c r="B10" i="62"/>
  <c r="B12" i="62"/>
  <c r="B11" i="62"/>
  <c r="B16" i="62"/>
  <c r="B19" i="62"/>
  <c r="B8" i="62"/>
  <c r="B17" i="62"/>
  <c r="B14" i="62"/>
  <c r="B13" i="62"/>
</calcChain>
</file>

<file path=xl/sharedStrings.xml><?xml version="1.0" encoding="utf-8"?>
<sst xmlns="http://schemas.openxmlformats.org/spreadsheetml/2006/main" count="464" uniqueCount="177">
  <si>
    <t>100-бальная система</t>
  </si>
  <si>
    <t>50-бальная система</t>
  </si>
  <si>
    <t>место</t>
  </si>
  <si>
    <t>баллы</t>
  </si>
  <si>
    <t>Итоговый результат</t>
  </si>
  <si>
    <t>Задание 3
100 баллов</t>
  </si>
  <si>
    <t>Итоговое место</t>
  </si>
  <si>
    <t>Сумма баллов</t>
  </si>
  <si>
    <t>ФИО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</si>
  <si>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</si>
  <si>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</si>
  <si>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</si>
  <si>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</si>
  <si>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</si>
  <si>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</si>
  <si>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</si>
  <si>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Задание 1
100 баллов</t>
  </si>
  <si>
    <t>Девочки
5-6</t>
  </si>
  <si>
    <t>5 минут</t>
  </si>
  <si>
    <t>Задание 2.1
100 баллов</t>
  </si>
  <si>
    <t>Задание 2.2
100 баллов</t>
  </si>
  <si>
    <t>Мальчики
5-6</t>
  </si>
  <si>
    <t>Девочки
7-8</t>
  </si>
  <si>
    <t>Подтягивания</t>
  </si>
  <si>
    <t>Подъемы</t>
  </si>
  <si>
    <t>Мальчики
7-8</t>
  </si>
  <si>
    <t>Девочки
9-10</t>
  </si>
  <si>
    <t>Мальчики
9-10</t>
  </si>
  <si>
    <t>Девочки
11-12</t>
  </si>
  <si>
    <t>Мальчики
11-12</t>
  </si>
  <si>
    <t>8 минут</t>
  </si>
  <si>
    <t>4 минуты</t>
  </si>
  <si>
    <t>Волкова Дарья</t>
  </si>
  <si>
    <t>Столяр Нина</t>
  </si>
  <si>
    <t>Смолина Ульяна</t>
  </si>
  <si>
    <t>Харитонова Виктория</t>
  </si>
  <si>
    <t>Сорокин Платон</t>
  </si>
  <si>
    <t>Травин Артём</t>
  </si>
  <si>
    <t>Паршиков Святослав</t>
  </si>
  <si>
    <t>Межерич Кирилл</t>
  </si>
  <si>
    <t>Круглов Фёдор</t>
  </si>
  <si>
    <t>Рагульский Вячеслав</t>
  </si>
  <si>
    <t>Балануцэ Арсений</t>
  </si>
  <si>
    <t>Александров Ярослав</t>
  </si>
  <si>
    <t>Головачев Артемий</t>
  </si>
  <si>
    <t>Янчинов Тимур</t>
  </si>
  <si>
    <t>Анисова Кристина</t>
  </si>
  <si>
    <t>Шмелева Алёна</t>
  </si>
  <si>
    <t>Фёдорова Ева</t>
  </si>
  <si>
    <t>Асташина Варвара</t>
  </si>
  <si>
    <t>Можаева Варвара</t>
  </si>
  <si>
    <t>Иванова Алёна</t>
  </si>
  <si>
    <t>Тараканова Арина</t>
  </si>
  <si>
    <t>Шуняков Илья</t>
  </si>
  <si>
    <t>Дзененко Леонид</t>
  </si>
  <si>
    <t>Мартынов Иван</t>
  </si>
  <si>
    <t>Кузин Кирилл</t>
  </si>
  <si>
    <t>Деркач Максим</t>
  </si>
  <si>
    <t>Лебедев Владислав</t>
  </si>
  <si>
    <t>Юдаев Егор</t>
  </si>
  <si>
    <t>Дубинин Егор</t>
  </si>
  <si>
    <t>Громов Дмитрий</t>
  </si>
  <si>
    <t>Алексеев Илья</t>
  </si>
  <si>
    <t>Морозова Кира</t>
  </si>
  <si>
    <t>Любарская Полина</t>
  </si>
  <si>
    <t>Суханова Ульяна</t>
  </si>
  <si>
    <t>Крылова Василиса</t>
  </si>
  <si>
    <t>Лукашов Никита</t>
  </si>
  <si>
    <t>Савельев Валентин</t>
  </si>
  <si>
    <t>Покусаев Александр</t>
  </si>
  <si>
    <t>Гмызин Руслан</t>
  </si>
  <si>
    <t>Лобанов Артур</t>
  </si>
  <si>
    <t>Аникеев Дмитрий</t>
  </si>
  <si>
    <t>Иващук Никита</t>
  </si>
  <si>
    <t>Минаков Виктор</t>
  </si>
  <si>
    <t>Ветёлкин Платон</t>
  </si>
  <si>
    <t>Жуков Семён</t>
  </si>
  <si>
    <t>Плотников Семён</t>
  </si>
  <si>
    <t>Аверкиева Ева</t>
  </si>
  <si>
    <t>Тимохина Ника</t>
  </si>
  <si>
    <t>Стерлингова Надежда</t>
  </si>
  <si>
    <t>Кузнецова Виолетта</t>
  </si>
  <si>
    <t>Аствацатурова Злата</t>
  </si>
  <si>
    <t>Травина Алина</t>
  </si>
  <si>
    <t>Пинчук Анна</t>
  </si>
  <si>
    <t>Фёдорова София</t>
  </si>
  <si>
    <t>Мялькина Елизавета</t>
  </si>
  <si>
    <t>Москаленко Александра</t>
  </si>
  <si>
    <t>Тюков Александр</t>
  </si>
  <si>
    <t>Османов Михаил</t>
  </si>
  <si>
    <t>Салеев Даниил</t>
  </si>
  <si>
    <t>Новожилов Артём</t>
  </si>
  <si>
    <t>Деркач Сергей</t>
  </si>
  <si>
    <t>Залиев Артём</t>
  </si>
  <si>
    <t>Илюхин Илья</t>
  </si>
  <si>
    <t>Бородин Фёдор</t>
  </si>
  <si>
    <t>Смирнов Степан</t>
  </si>
  <si>
    <t>Микулин Максим</t>
  </si>
  <si>
    <t>Воропаев Ярослав</t>
  </si>
  <si>
    <t>Галютин Егор</t>
  </si>
  <si>
    <t>Наймагон Алиса</t>
  </si>
  <si>
    <t>Болдорев Тимофей</t>
  </si>
  <si>
    <t>Мусаева Маргарита</t>
  </si>
  <si>
    <t>0:00:06.57</t>
  </si>
  <si>
    <t>0:00:07.81</t>
  </si>
  <si>
    <t>0:00:06.69</t>
  </si>
  <si>
    <t>0:00:07.75</t>
  </si>
  <si>
    <t>0:00:08.51</t>
  </si>
  <si>
    <t>0:00:07.40</t>
  </si>
  <si>
    <t>0:00:06.93</t>
  </si>
  <si>
    <t>0:00:06.82</t>
  </si>
  <si>
    <t>0:00:07.06</t>
  </si>
  <si>
    <t>0:00:06.96</t>
  </si>
  <si>
    <t>0:00:07.02</t>
  </si>
  <si>
    <t>0:00:06.97</t>
  </si>
  <si>
    <t>Сотые</t>
  </si>
  <si>
    <t>0:00:12.21</t>
  </si>
  <si>
    <t>0:00:15.01</t>
  </si>
  <si>
    <t>0:00:12.85</t>
  </si>
  <si>
    <t>0:00:12.76</t>
  </si>
  <si>
    <t>0:00:13.55</t>
  </si>
  <si>
    <t>0:00:11.85</t>
  </si>
  <si>
    <t>0:00:20.00</t>
  </si>
  <si>
    <t>Толкачёва Варвара</t>
  </si>
  <si>
    <t>0:00:12.24</t>
  </si>
  <si>
    <t>0:00:11.92</t>
  </si>
  <si>
    <t>0:00:11.37</t>
  </si>
  <si>
    <t>0:00:11.72</t>
  </si>
  <si>
    <t>0:00:11.75</t>
  </si>
  <si>
    <t>0:00:12.13</t>
  </si>
  <si>
    <t>0:00:12.74</t>
  </si>
  <si>
    <t>0:00:12.16</t>
  </si>
  <si>
    <t>0:00:11.34</t>
  </si>
  <si>
    <t>0:00:10.64</t>
  </si>
  <si>
    <t>0:00:11.70</t>
  </si>
  <si>
    <t>0:00:10.57</t>
  </si>
  <si>
    <t>0:00:10.70</t>
  </si>
  <si>
    <t>0:00:11.32</t>
  </si>
  <si>
    <t>0:00:11.05</t>
  </si>
  <si>
    <t>0:00:11.25</t>
  </si>
  <si>
    <t>0:00:10.88</t>
  </si>
  <si>
    <t>0:00:11.42</t>
  </si>
  <si>
    <t>0:00:10.18</t>
  </si>
  <si>
    <t>0:00:11.11</t>
  </si>
  <si>
    <t>0:00:09.72</t>
  </si>
  <si>
    <t>0:00:11.63</t>
  </si>
  <si>
    <t>0:00:11.93</t>
  </si>
  <si>
    <t>0:00:10.28</t>
  </si>
  <si>
    <t>0:00:12.48</t>
  </si>
  <si>
    <t>0:00:12.35</t>
  </si>
  <si>
    <t>Ткачёв Иван</t>
  </si>
  <si>
    <t>0:00:09.55</t>
  </si>
  <si>
    <t>0:00:16.36</t>
  </si>
  <si>
    <t>0:00:14.94</t>
  </si>
  <si>
    <t>0:00:16.44</t>
  </si>
  <si>
    <t>0:00:17.25</t>
  </si>
  <si>
    <t>0:00:19.69</t>
  </si>
  <si>
    <t>0:00:15.64</t>
  </si>
  <si>
    <t>0:00:18.20</t>
  </si>
  <si>
    <t>0:00:17.09</t>
  </si>
  <si>
    <t>0:00:18.28</t>
  </si>
  <si>
    <t>0:00:19.10</t>
  </si>
  <si>
    <t>0:00:23.17</t>
  </si>
  <si>
    <t>0:00:18.25</t>
  </si>
  <si>
    <t>0:00:12.75</t>
  </si>
  <si>
    <t>0:00:16.20</t>
  </si>
  <si>
    <t>0:00:16.55</t>
  </si>
  <si>
    <t>0:00:18.41</t>
  </si>
  <si>
    <t>0:00:16.89</t>
  </si>
  <si>
    <t>0:00:17.32</t>
  </si>
  <si>
    <t>0:00:17.37</t>
  </si>
  <si>
    <t>0:00:14.15</t>
  </si>
  <si>
    <t>0:00:16.88</t>
  </si>
  <si>
    <t>0:00:16.28</t>
  </si>
  <si>
    <t>0:00:16.43</t>
  </si>
  <si>
    <t>0:00:20.02</t>
  </si>
  <si>
    <t>0:00:21.91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</si>
</sst>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  <font>
      <b/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4"/>
  </cellStyleXfs>
  <cellXfs count="45">
    <xf numFmtId="0" fontId="0" fillId="0" borderId="0" xfId="0"/>
    <xf numFmtId="0" fontId="0" fillId="3" borderId="3" xfId="0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8" borderId="5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R12" sqref="R12"/>
    </sheetView>
  </sheetViews>
  <sheetFormatPr defaultColWidth="14.42578125" defaultRowHeight="15" customHeight="1" x14ac:dyDescent="0.25"/>
  <cols>
    <col min="1" max="2" width="8.7109375" customWidth="1"/>
    <col min="3" max="3" width="1.42578125" customWidth="1"/>
    <col min="4" max="11" width="8.7109375" customWidth="1"/>
  </cols>
  <sheetData>
    <row r="1" spans="1:5" x14ac:dyDescent="0.25">
      <c r="A1" s="23" t="s">
        <v>0</v>
      </c>
      <c r="B1" s="24"/>
      <c r="C1" s="1"/>
      <c r="D1" s="23" t="s">
        <v>1</v>
      </c>
      <c r="E1" s="24"/>
    </row>
    <row r="2" spans="1:5" x14ac:dyDescent="0.25">
      <c r="A2" s="2" t="s">
        <v>2</v>
      </c>
      <c r="B2" s="2" t="s">
        <v>3</v>
      </c>
      <c r="C2" s="1"/>
      <c r="D2" s="2" t="s">
        <v>2</v>
      </c>
      <c r="E2" s="2" t="s">
        <v>3</v>
      </c>
    </row>
    <row r="3" spans="1:5" x14ac:dyDescent="0.25">
      <c r="A3" s="3">
        <v>1</v>
      </c>
      <c r="B3" s="3">
        <v>100</v>
      </c>
      <c r="C3" s="1"/>
      <c r="D3" s="3">
        <v>1</v>
      </c>
      <c r="E3" s="3">
        <v>50</v>
      </c>
    </row>
    <row r="4" spans="1:5" x14ac:dyDescent="0.25">
      <c r="A4" s="3">
        <v>2</v>
      </c>
      <c r="B4" s="3">
        <v>95</v>
      </c>
      <c r="C4" s="1"/>
      <c r="D4" s="3">
        <v>2</v>
      </c>
      <c r="E4" s="3">
        <v>48</v>
      </c>
    </row>
    <row r="5" spans="1:5" x14ac:dyDescent="0.25">
      <c r="A5" s="3">
        <v>3</v>
      </c>
      <c r="B5" s="3">
        <v>90</v>
      </c>
      <c r="C5" s="1"/>
      <c r="D5" s="3">
        <v>3</v>
      </c>
      <c r="E5" s="3">
        <v>46</v>
      </c>
    </row>
    <row r="6" spans="1:5" x14ac:dyDescent="0.25">
      <c r="A6" s="3">
        <v>4</v>
      </c>
      <c r="B6" s="3">
        <v>85</v>
      </c>
      <c r="C6" s="1"/>
      <c r="D6" s="3">
        <v>4</v>
      </c>
      <c r="E6" s="3">
        <v>44</v>
      </c>
    </row>
    <row r="7" spans="1:5" x14ac:dyDescent="0.25">
      <c r="A7" s="3">
        <v>5</v>
      </c>
      <c r="B7" s="3">
        <v>80</v>
      </c>
      <c r="C7" s="1"/>
      <c r="D7" s="3">
        <v>5</v>
      </c>
      <c r="E7" s="3">
        <v>42</v>
      </c>
    </row>
    <row r="8" spans="1:5" x14ac:dyDescent="0.25">
      <c r="A8" s="3">
        <v>6</v>
      </c>
      <c r="B8" s="3">
        <v>75</v>
      </c>
      <c r="C8" s="1"/>
      <c r="D8" s="3">
        <v>6</v>
      </c>
      <c r="E8" s="3">
        <v>41</v>
      </c>
    </row>
    <row r="9" spans="1:5" x14ac:dyDescent="0.25">
      <c r="A9" s="3">
        <v>7</v>
      </c>
      <c r="B9" s="3">
        <v>73</v>
      </c>
      <c r="C9" s="1"/>
      <c r="D9" s="3">
        <v>7</v>
      </c>
      <c r="E9" s="3">
        <v>40</v>
      </c>
    </row>
    <row r="10" spans="1:5" x14ac:dyDescent="0.25">
      <c r="A10" s="3">
        <v>8</v>
      </c>
      <c r="B10" s="3">
        <v>71</v>
      </c>
      <c r="C10" s="1"/>
      <c r="D10" s="3">
        <v>8</v>
      </c>
      <c r="E10" s="3">
        <v>39</v>
      </c>
    </row>
    <row r="11" spans="1:5" x14ac:dyDescent="0.25">
      <c r="A11" s="3">
        <v>9</v>
      </c>
      <c r="B11" s="3">
        <v>69</v>
      </c>
      <c r="C11" s="1"/>
      <c r="D11" s="3">
        <v>9</v>
      </c>
      <c r="E11" s="3">
        <v>38</v>
      </c>
    </row>
    <row r="12" spans="1:5" x14ac:dyDescent="0.25">
      <c r="A12" s="3">
        <v>10</v>
      </c>
      <c r="B12" s="3">
        <v>67</v>
      </c>
      <c r="C12" s="1"/>
      <c r="D12" s="3">
        <v>10</v>
      </c>
      <c r="E12" s="3">
        <v>37</v>
      </c>
    </row>
    <row r="13" spans="1:5" x14ac:dyDescent="0.25">
      <c r="A13" s="3">
        <v>11</v>
      </c>
      <c r="B13" s="3">
        <v>65</v>
      </c>
      <c r="C13" s="1"/>
      <c r="D13" s="3">
        <v>11</v>
      </c>
      <c r="E13" s="3">
        <v>36</v>
      </c>
    </row>
    <row r="14" spans="1:5" x14ac:dyDescent="0.25">
      <c r="A14" s="3">
        <v>12</v>
      </c>
      <c r="B14" s="3">
        <v>63</v>
      </c>
      <c r="C14" s="1"/>
      <c r="D14" s="3">
        <v>12</v>
      </c>
      <c r="E14" s="3">
        <v>35</v>
      </c>
    </row>
    <row r="15" spans="1:5" x14ac:dyDescent="0.25">
      <c r="A15" s="3">
        <v>13</v>
      </c>
      <c r="B15" s="3">
        <v>61</v>
      </c>
      <c r="C15" s="1"/>
      <c r="D15" s="3">
        <v>13</v>
      </c>
      <c r="E15" s="3">
        <v>34</v>
      </c>
    </row>
    <row r="16" spans="1:5" x14ac:dyDescent="0.25">
      <c r="A16" s="3">
        <v>14</v>
      </c>
      <c r="B16" s="3">
        <v>59</v>
      </c>
      <c r="C16" s="1"/>
      <c r="D16" s="3">
        <v>14</v>
      </c>
      <c r="E16" s="3">
        <v>33</v>
      </c>
    </row>
    <row r="17" spans="1:5" x14ac:dyDescent="0.25">
      <c r="A17" s="3">
        <v>15</v>
      </c>
      <c r="B17" s="3">
        <v>57</v>
      </c>
      <c r="C17" s="1"/>
      <c r="D17" s="3">
        <v>15</v>
      </c>
      <c r="E17" s="3">
        <v>32</v>
      </c>
    </row>
    <row r="18" spans="1:5" x14ac:dyDescent="0.25">
      <c r="A18" s="3">
        <v>16</v>
      </c>
      <c r="B18" s="3">
        <v>55</v>
      </c>
      <c r="C18" s="1"/>
      <c r="D18" s="3">
        <v>16</v>
      </c>
      <c r="E18" s="3">
        <v>31</v>
      </c>
    </row>
    <row r="19" spans="1:5" x14ac:dyDescent="0.25">
      <c r="A19" s="3">
        <v>17</v>
      </c>
      <c r="B19" s="3">
        <v>53</v>
      </c>
      <c r="C19" s="1"/>
      <c r="D19" s="3">
        <v>17</v>
      </c>
      <c r="E19" s="3">
        <v>30</v>
      </c>
    </row>
    <row r="20" spans="1:5" x14ac:dyDescent="0.25">
      <c r="A20" s="3">
        <v>18</v>
      </c>
      <c r="B20" s="3">
        <v>51</v>
      </c>
      <c r="C20" s="1"/>
      <c r="D20" s="3">
        <v>18</v>
      </c>
      <c r="E20" s="3">
        <v>29</v>
      </c>
    </row>
    <row r="21" spans="1:5" ht="15.75" customHeight="1" x14ac:dyDescent="0.25">
      <c r="A21" s="3">
        <v>19</v>
      </c>
      <c r="B21" s="3">
        <v>49</v>
      </c>
      <c r="C21" s="1"/>
      <c r="D21" s="3">
        <v>19</v>
      </c>
      <c r="E21" s="3">
        <v>28</v>
      </c>
    </row>
    <row r="22" spans="1:5" ht="15.75" customHeight="1" x14ac:dyDescent="0.25">
      <c r="A22" s="3">
        <v>20</v>
      </c>
      <c r="B22" s="3">
        <v>47</v>
      </c>
      <c r="C22" s="1"/>
      <c r="D22" s="3">
        <v>20</v>
      </c>
      <c r="E22" s="3">
        <v>27</v>
      </c>
    </row>
    <row r="23" spans="1:5" ht="15.75" customHeight="1" x14ac:dyDescent="0.25">
      <c r="A23" s="3">
        <v>21</v>
      </c>
      <c r="B23" s="3">
        <v>45</v>
      </c>
      <c r="C23" s="1"/>
      <c r="D23" s="3">
        <v>21</v>
      </c>
      <c r="E23" s="3">
        <v>26</v>
      </c>
    </row>
    <row r="24" spans="1:5" ht="15.75" customHeight="1" x14ac:dyDescent="0.25">
      <c r="A24" s="3">
        <v>22</v>
      </c>
      <c r="B24" s="3">
        <v>43</v>
      </c>
      <c r="C24" s="1"/>
      <c r="D24" s="3">
        <v>22</v>
      </c>
      <c r="E24" s="3">
        <v>25</v>
      </c>
    </row>
    <row r="25" spans="1:5" ht="15.75" customHeight="1" x14ac:dyDescent="0.25">
      <c r="A25" s="3">
        <v>23</v>
      </c>
      <c r="B25" s="3">
        <v>41</v>
      </c>
      <c r="C25" s="1"/>
      <c r="D25" s="3">
        <v>23</v>
      </c>
      <c r="E25" s="3">
        <v>24</v>
      </c>
    </row>
    <row r="26" spans="1:5" ht="15.75" customHeight="1" x14ac:dyDescent="0.25">
      <c r="A26" s="3">
        <v>24</v>
      </c>
      <c r="B26" s="3">
        <v>39</v>
      </c>
      <c r="C26" s="1"/>
      <c r="D26" s="3">
        <v>24</v>
      </c>
      <c r="E26" s="3">
        <v>23</v>
      </c>
    </row>
    <row r="27" spans="1:5" ht="15.75" customHeight="1" x14ac:dyDescent="0.25">
      <c r="A27" s="3">
        <v>25</v>
      </c>
      <c r="B27" s="3">
        <v>37</v>
      </c>
      <c r="C27" s="1"/>
      <c r="D27" s="3">
        <v>25</v>
      </c>
      <c r="E27" s="3">
        <v>22</v>
      </c>
    </row>
    <row r="28" spans="1:5" ht="15.75" customHeight="1" x14ac:dyDescent="0.25">
      <c r="A28" s="3">
        <v>26</v>
      </c>
      <c r="B28" s="3">
        <v>35</v>
      </c>
      <c r="C28" s="1"/>
      <c r="D28" s="3">
        <v>26</v>
      </c>
      <c r="E28" s="3">
        <v>21</v>
      </c>
    </row>
    <row r="29" spans="1:5" ht="15.75" customHeight="1" x14ac:dyDescent="0.25">
      <c r="A29" s="3">
        <v>27</v>
      </c>
      <c r="B29" s="3">
        <v>33</v>
      </c>
      <c r="C29" s="1"/>
      <c r="D29" s="3">
        <v>27</v>
      </c>
      <c r="E29" s="3">
        <v>20</v>
      </c>
    </row>
    <row r="30" spans="1:5" ht="15.75" customHeight="1" x14ac:dyDescent="0.25">
      <c r="A30" s="3">
        <v>28</v>
      </c>
      <c r="B30" s="3">
        <v>31</v>
      </c>
      <c r="C30" s="1"/>
      <c r="D30" s="3">
        <v>28</v>
      </c>
      <c r="E30" s="3">
        <v>19</v>
      </c>
    </row>
    <row r="31" spans="1:5" ht="15.75" customHeight="1" x14ac:dyDescent="0.25">
      <c r="A31" s="3">
        <v>29</v>
      </c>
      <c r="B31" s="3">
        <v>29</v>
      </c>
      <c r="C31" s="1"/>
      <c r="D31" s="3">
        <v>29</v>
      </c>
      <c r="E31" s="3">
        <v>18</v>
      </c>
    </row>
    <row r="32" spans="1:5" ht="15.75" customHeight="1" x14ac:dyDescent="0.25">
      <c r="A32" s="3">
        <v>30</v>
      </c>
      <c r="B32" s="3">
        <v>27</v>
      </c>
      <c r="C32" s="1"/>
      <c r="D32" s="3">
        <v>30</v>
      </c>
      <c r="E32" s="3">
        <v>17</v>
      </c>
    </row>
    <row r="33" spans="1:5" ht="15.75" customHeight="1" x14ac:dyDescent="0.25">
      <c r="A33" s="3">
        <v>31</v>
      </c>
      <c r="B33" s="3">
        <v>26</v>
      </c>
      <c r="C33" s="1"/>
      <c r="D33" s="3">
        <v>31</v>
      </c>
      <c r="E33" s="3">
        <v>16</v>
      </c>
    </row>
    <row r="34" spans="1:5" ht="15.75" customHeight="1" x14ac:dyDescent="0.25">
      <c r="A34" s="3">
        <v>32</v>
      </c>
      <c r="B34" s="3">
        <v>25</v>
      </c>
      <c r="C34" s="1"/>
      <c r="D34" s="3">
        <v>32</v>
      </c>
      <c r="E34" s="3">
        <v>15</v>
      </c>
    </row>
    <row r="35" spans="1:5" ht="15.75" customHeight="1" x14ac:dyDescent="0.25">
      <c r="A35" s="3">
        <v>33</v>
      </c>
      <c r="B35" s="3">
        <v>24</v>
      </c>
      <c r="C35" s="1"/>
      <c r="D35" s="3">
        <v>33</v>
      </c>
      <c r="E35" s="3">
        <v>14</v>
      </c>
    </row>
    <row r="36" spans="1:5" ht="15.75" customHeight="1" x14ac:dyDescent="0.25">
      <c r="A36" s="3">
        <v>34</v>
      </c>
      <c r="B36" s="3">
        <v>23</v>
      </c>
      <c r="C36" s="1"/>
      <c r="D36" s="3">
        <v>34</v>
      </c>
      <c r="E36" s="3">
        <v>13</v>
      </c>
    </row>
    <row r="37" spans="1:5" ht="15.75" customHeight="1" x14ac:dyDescent="0.25">
      <c r="A37" s="3">
        <v>35</v>
      </c>
      <c r="B37" s="3">
        <v>22</v>
      </c>
      <c r="C37" s="1"/>
      <c r="D37" s="3">
        <v>35</v>
      </c>
      <c r="E37" s="3">
        <v>12</v>
      </c>
    </row>
    <row r="38" spans="1:5" ht="15.75" customHeight="1" x14ac:dyDescent="0.25">
      <c r="A38" s="3">
        <v>36</v>
      </c>
      <c r="B38" s="3">
        <v>21</v>
      </c>
      <c r="C38" s="1"/>
      <c r="D38" s="3">
        <v>36</v>
      </c>
      <c r="E38" s="3">
        <v>11</v>
      </c>
    </row>
    <row r="39" spans="1:5" ht="15.75" customHeight="1" x14ac:dyDescent="0.25">
      <c r="A39" s="3">
        <v>37</v>
      </c>
      <c r="B39" s="3">
        <v>20</v>
      </c>
      <c r="C39" s="1"/>
      <c r="D39" s="3">
        <v>37</v>
      </c>
      <c r="E39" s="3">
        <v>10</v>
      </c>
    </row>
    <row r="40" spans="1:5" ht="15.75" customHeight="1" x14ac:dyDescent="0.25">
      <c r="A40" s="3">
        <v>38</v>
      </c>
      <c r="B40" s="3">
        <v>19</v>
      </c>
      <c r="C40" s="1"/>
      <c r="D40" s="3">
        <v>38</v>
      </c>
      <c r="E40" s="3">
        <v>9</v>
      </c>
    </row>
    <row r="41" spans="1:5" ht="15.75" customHeight="1" x14ac:dyDescent="0.25">
      <c r="A41" s="3">
        <v>39</v>
      </c>
      <c r="B41" s="3">
        <v>18</v>
      </c>
      <c r="C41" s="1"/>
      <c r="D41" s="3">
        <v>39</v>
      </c>
      <c r="E41" s="3">
        <v>8</v>
      </c>
    </row>
    <row r="42" spans="1:5" ht="15.75" customHeight="1" x14ac:dyDescent="0.25">
      <c r="A42" s="3">
        <v>40</v>
      </c>
      <c r="B42" s="3">
        <v>17</v>
      </c>
      <c r="C42" s="1"/>
      <c r="D42" s="3">
        <v>40</v>
      </c>
      <c r="E42" s="3">
        <v>7</v>
      </c>
    </row>
    <row r="43" spans="1:5" ht="15.75" customHeight="1" x14ac:dyDescent="0.25">
      <c r="A43" s="3">
        <v>41</v>
      </c>
      <c r="B43" s="3">
        <v>16</v>
      </c>
      <c r="C43" s="1"/>
    </row>
    <row r="44" spans="1:5" ht="15.75" customHeight="1" x14ac:dyDescent="0.25">
      <c r="A44" s="3">
        <v>42</v>
      </c>
      <c r="B44" s="3">
        <v>15</v>
      </c>
      <c r="C44" s="1"/>
    </row>
    <row r="45" spans="1:5" ht="15.75" customHeight="1" x14ac:dyDescent="0.25">
      <c r="A45" s="3">
        <v>43</v>
      </c>
      <c r="B45" s="3">
        <v>14</v>
      </c>
      <c r="C45" s="1"/>
    </row>
    <row r="46" spans="1:5" ht="15.75" customHeight="1" x14ac:dyDescent="0.25">
      <c r="A46" s="3">
        <v>44</v>
      </c>
      <c r="B46" s="3">
        <v>13</v>
      </c>
      <c r="C46" s="1"/>
    </row>
    <row r="47" spans="1:5" ht="15.75" customHeight="1" x14ac:dyDescent="0.25">
      <c r="A47" s="3">
        <v>45</v>
      </c>
      <c r="B47" s="3">
        <v>12</v>
      </c>
      <c r="C47" s="1"/>
    </row>
    <row r="48" spans="1:5" ht="15.75" customHeight="1" x14ac:dyDescent="0.25">
      <c r="A48" s="3">
        <v>46</v>
      </c>
      <c r="B48" s="3">
        <v>11</v>
      </c>
      <c r="C48" s="1"/>
    </row>
    <row r="49" spans="1:3" ht="15.75" customHeight="1" x14ac:dyDescent="0.25">
      <c r="A49" s="3">
        <v>47</v>
      </c>
      <c r="B49" s="3">
        <v>10</v>
      </c>
      <c r="C49" s="1"/>
    </row>
    <row r="50" spans="1:3" ht="15.75" customHeight="1" x14ac:dyDescent="0.25">
      <c r="A50" s="3">
        <v>48</v>
      </c>
      <c r="B50" s="3">
        <v>9</v>
      </c>
      <c r="C50" s="1"/>
    </row>
    <row r="51" spans="1:3" ht="15.75" customHeight="1" x14ac:dyDescent="0.25">
      <c r="A51" s="3">
        <v>49</v>
      </c>
      <c r="B51" s="3">
        <v>8</v>
      </c>
      <c r="C51" s="1"/>
    </row>
    <row r="52" spans="1:3" ht="15.75" customHeight="1" x14ac:dyDescent="0.25">
      <c r="A52" s="3">
        <v>50</v>
      </c>
      <c r="B52" s="3">
        <v>7</v>
      </c>
      <c r="C52" s="1"/>
    </row>
    <row r="53" spans="1:3" ht="15.75" customHeight="1" x14ac:dyDescent="0.25">
      <c r="A53" s="3">
        <v>51</v>
      </c>
      <c r="B53" s="3">
        <v>6</v>
      </c>
      <c r="C53" s="1"/>
    </row>
    <row r="54" spans="1:3" ht="15.75" customHeight="1" x14ac:dyDescent="0.25">
      <c r="A54" s="3">
        <v>52</v>
      </c>
      <c r="B54" s="3">
        <v>5</v>
      </c>
      <c r="C54" s="1"/>
    </row>
    <row r="55" spans="1:3" ht="15.75" customHeight="1" x14ac:dyDescent="0.25">
      <c r="A55" s="3">
        <v>53</v>
      </c>
      <c r="B55" s="3">
        <v>4</v>
      </c>
      <c r="C55" s="1"/>
    </row>
    <row r="56" spans="1:3" ht="15.75" customHeight="1" x14ac:dyDescent="0.25">
      <c r="A56" s="3">
        <v>54</v>
      </c>
      <c r="B56" s="3">
        <v>3</v>
      </c>
      <c r="C56" s="1"/>
    </row>
    <row r="57" spans="1:3" ht="15.75" customHeight="1" x14ac:dyDescent="0.25">
      <c r="A57" s="3">
        <v>55</v>
      </c>
      <c r="B57" s="3">
        <v>2</v>
      </c>
      <c r="C57" s="1"/>
    </row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B1"/>
    <mergeCell ref="D1:E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42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V17" sqref="V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customWidth="1"/>
    <col min="16" max="16" width="5.140625" hidden="1" customWidth="1" outlineLevel="1"/>
    <col min="17" max="17" width="4.28515625" hidden="1" customWidth="1" outlineLevel="1"/>
    <col min="18" max="18" width="7.140625" customWidth="1" collapsed="1"/>
    <col min="19" max="19" width="6.85546875" hidden="1" customWidth="1" outlineLevel="1"/>
    <col min="20" max="20" width="7.85546875" hidden="1" customWidth="1" outlineLevel="1"/>
    <col min="21" max="21" width="7.140625" hidden="1" customWidth="1" outlineLevel="1"/>
    <col min="22" max="22" width="7.140625" customWidth="1" collapsed="1"/>
    <col min="23" max="23" width="6.85546875" customWidth="1"/>
    <col min="24" max="24" width="1.42578125" customWidth="1"/>
    <col min="25" max="25" width="5.140625" hidden="1" customWidth="1" outlineLevel="1"/>
    <col min="26" max="26" width="4.28515625" hidden="1" customWidth="1" outlineLevel="1"/>
    <col min="27" max="27" width="7.140625" customWidth="1" collapsed="1"/>
    <col min="28" max="28" width="6.85546875" customWidth="1"/>
    <col min="29" max="29" width="7.85546875" hidden="1" customWidth="1" outlineLevel="1"/>
    <col min="30" max="30" width="7.140625" hidden="1" customWidth="1" outlineLevel="1"/>
    <col min="31" max="31" width="7.140625" customWidth="1" collapsed="1"/>
    <col min="32" max="32" width="6.85546875" customWidth="1"/>
    <col min="33" max="33" width="1.42578125" customWidth="1"/>
    <col min="34" max="34" width="5.140625" hidden="1" customWidth="1" outlineLevel="1"/>
    <col min="35" max="35" width="4.28515625" hidden="1" customWidth="1" outlineLevel="1"/>
    <col min="36" max="36" width="8.140625" hidden="1" customWidth="1" outlineLevel="1"/>
    <col min="37" max="37" width="9.7109375" bestFit="1" customWidth="1" collapsed="1"/>
    <col min="38" max="38" width="7.140625" customWidth="1"/>
    <col min="39" max="39" width="6.85546875" customWidth="1"/>
  </cols>
  <sheetData>
    <row r="1" spans="2:39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P1" s="3"/>
      <c r="Q1" s="3"/>
      <c r="R1" s="3"/>
      <c r="S1" s="3"/>
      <c r="T1" s="3"/>
      <c r="U1" s="3"/>
      <c r="V1" s="3"/>
      <c r="W1" s="4">
        <v>1</v>
      </c>
      <c r="Y1" s="3"/>
      <c r="Z1" s="3"/>
      <c r="AA1" s="3"/>
      <c r="AB1" s="3"/>
      <c r="AC1" s="3"/>
      <c r="AD1" s="3"/>
      <c r="AE1" s="3"/>
      <c r="AF1" s="4">
        <v>1</v>
      </c>
      <c r="AH1" s="3"/>
      <c r="AI1" s="3"/>
      <c r="AJ1" s="3"/>
      <c r="AK1" s="3"/>
      <c r="AL1" s="3"/>
      <c r="AM1" s="4">
        <v>1</v>
      </c>
    </row>
    <row r="2" spans="2:39" x14ac:dyDescent="0.25">
      <c r="E2" s="12"/>
      <c r="G2" s="3"/>
      <c r="H2" s="3"/>
      <c r="I2" s="3"/>
      <c r="J2" s="5">
        <v>126</v>
      </c>
      <c r="K2" s="3"/>
      <c r="L2" s="3"/>
      <c r="M2" s="3"/>
      <c r="N2" s="3"/>
      <c r="P2" s="3"/>
      <c r="Q2" s="3"/>
      <c r="R2" s="3"/>
      <c r="S2" s="5">
        <v>1</v>
      </c>
      <c r="T2" s="3"/>
      <c r="U2" s="3"/>
      <c r="V2" s="3"/>
      <c r="W2" s="3"/>
      <c r="Y2" s="3"/>
      <c r="Z2" s="3"/>
      <c r="AA2" s="3"/>
      <c r="AB2" s="5">
        <v>81</v>
      </c>
      <c r="AC2" s="3"/>
      <c r="AD2" s="3"/>
      <c r="AE2" s="3"/>
      <c r="AF2" s="3"/>
      <c r="AH2" s="3"/>
      <c r="AI2" s="3"/>
      <c r="AJ2" s="3"/>
      <c r="AK2" s="3"/>
      <c r="AL2" s="3"/>
      <c r="AM2" s="3"/>
    </row>
    <row r="3" spans="2:39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P3" s="3"/>
      <c r="Q3" s="3"/>
      <c r="R3" s="3"/>
      <c r="S3" s="6" t="s">
        <v>30</v>
      </c>
      <c r="T3" s="3"/>
      <c r="U3" s="3"/>
      <c r="V3" s="3"/>
      <c r="W3" s="3"/>
      <c r="Y3" s="3"/>
      <c r="Z3" s="3"/>
      <c r="AA3" s="3"/>
      <c r="AB3" s="6" t="s">
        <v>30</v>
      </c>
      <c r="AC3" s="3"/>
      <c r="AD3" s="3"/>
      <c r="AE3" s="3"/>
      <c r="AF3" s="3"/>
      <c r="AH3" s="3"/>
      <c r="AI3" s="3"/>
      <c r="AJ3" s="3"/>
      <c r="AK3" s="3"/>
      <c r="AL3" s="3"/>
      <c r="AM3" s="3"/>
    </row>
    <row r="4" spans="2:39" x14ac:dyDescent="0.25">
      <c r="G4" s="3"/>
      <c r="H4" s="3"/>
      <c r="I4" s="3"/>
      <c r="J4" s="3"/>
      <c r="K4" s="3"/>
      <c r="L4" s="3"/>
      <c r="M4" s="3"/>
      <c r="N4" s="3"/>
      <c r="P4" s="3"/>
      <c r="Q4" s="3"/>
      <c r="R4" s="3"/>
      <c r="S4" s="3"/>
      <c r="T4" s="3"/>
      <c r="U4" s="3"/>
      <c r="V4" s="3"/>
      <c r="W4" s="3"/>
      <c r="Y4" s="3"/>
      <c r="Z4" s="3"/>
      <c r="AA4" s="3"/>
      <c r="AB4" s="3"/>
      <c r="AC4" s="3"/>
      <c r="AD4" s="3"/>
      <c r="AE4" s="3"/>
      <c r="AF4" s="3"/>
      <c r="AH4" s="3"/>
      <c r="AI4" s="3"/>
      <c r="AJ4" s="3"/>
      <c r="AK4" s="3"/>
      <c r="AL4" s="3"/>
      <c r="AM4" s="3"/>
    </row>
    <row r="5" spans="2:39" ht="15" customHeight="1" x14ac:dyDescent="0.25">
      <c r="B5" s="31" t="s">
        <v>4</v>
      </c>
      <c r="C5" s="32"/>
      <c r="D5" s="7"/>
      <c r="E5" s="25" t="s">
        <v>17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7"/>
      <c r="P5" s="25" t="s">
        <v>19</v>
      </c>
      <c r="Q5" s="26"/>
      <c r="R5" s="26"/>
      <c r="S5" s="26"/>
      <c r="T5" s="26"/>
      <c r="U5" s="26"/>
      <c r="V5" s="26"/>
      <c r="W5" s="27"/>
      <c r="X5" s="7"/>
      <c r="Y5" s="25" t="s">
        <v>20</v>
      </c>
      <c r="Z5" s="26"/>
      <c r="AA5" s="26"/>
      <c r="AB5" s="26"/>
      <c r="AC5" s="26"/>
      <c r="AD5" s="26"/>
      <c r="AE5" s="26"/>
      <c r="AF5" s="27"/>
      <c r="AG5" s="7"/>
      <c r="AH5" s="25" t="s">
        <v>5</v>
      </c>
      <c r="AI5" s="26"/>
      <c r="AJ5" s="26"/>
      <c r="AK5" s="26"/>
      <c r="AL5" s="26"/>
      <c r="AM5" s="27"/>
    </row>
    <row r="6" spans="2:39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8"/>
      <c r="P6" s="28"/>
      <c r="Q6" s="29"/>
      <c r="R6" s="29"/>
      <c r="S6" s="29"/>
      <c r="T6" s="29"/>
      <c r="U6" s="29"/>
      <c r="V6" s="29"/>
      <c r="W6" s="30"/>
      <c r="X6" s="8"/>
      <c r="Y6" s="28"/>
      <c r="Z6" s="29"/>
      <c r="AA6" s="29"/>
      <c r="AB6" s="29"/>
      <c r="AC6" s="29"/>
      <c r="AD6" s="29"/>
      <c r="AE6" s="29"/>
      <c r="AF6" s="30"/>
      <c r="AG6" s="8"/>
      <c r="AH6" s="28"/>
      <c r="AI6" s="29"/>
      <c r="AJ6" s="29"/>
      <c r="AK6" s="29"/>
      <c r="AL6" s="29"/>
      <c r="AM6" s="30"/>
    </row>
    <row r="7" spans="2:39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9"/>
      <c r="P7" s="11" t="s">
        <v>9</v>
      </c>
      <c r="Q7" s="11" t="s">
        <v>10</v>
      </c>
      <c r="R7" s="11" t="s">
        <v>11</v>
      </c>
      <c r="S7" s="39" t="s">
        <v>14</v>
      </c>
      <c r="T7" s="11" t="s">
        <v>15</v>
      </c>
      <c r="U7" s="11" t="s">
        <v>11</v>
      </c>
      <c r="V7" s="11" t="s">
        <v>12</v>
      </c>
      <c r="W7" s="11" t="s">
        <v>13</v>
      </c>
      <c r="X7" s="9"/>
      <c r="Y7" s="11" t="s">
        <v>9</v>
      </c>
      <c r="Z7" s="11" t="s">
        <v>10</v>
      </c>
      <c r="AA7" s="11" t="s">
        <v>11</v>
      </c>
      <c r="AB7" s="39" t="s">
        <v>14</v>
      </c>
      <c r="AC7" s="11" t="s">
        <v>15</v>
      </c>
      <c r="AD7" s="11" t="s">
        <v>11</v>
      </c>
      <c r="AE7" s="11" t="s">
        <v>12</v>
      </c>
      <c r="AF7" s="11" t="s">
        <v>13</v>
      </c>
      <c r="AG7" s="9"/>
      <c r="AH7" s="11" t="s">
        <v>9</v>
      </c>
      <c r="AI7" s="11" t="s">
        <v>10</v>
      </c>
      <c r="AJ7" s="11" t="s">
        <v>115</v>
      </c>
      <c r="AK7" s="11" t="s">
        <v>11</v>
      </c>
      <c r="AL7" s="11" t="s">
        <v>12</v>
      </c>
      <c r="AM7" s="11" t="s">
        <v>13</v>
      </c>
    </row>
    <row r="8" spans="2:39" x14ac:dyDescent="0.25">
      <c r="B8" s="7">
        <f>RANK(C8,C$8:C$10,0)</f>
        <v>1</v>
      </c>
      <c r="C8" s="7">
        <f>SUMIF($F$1:$AM$1,1,$F8:$AM8)</f>
        <v>400</v>
      </c>
      <c r="D8" s="10"/>
      <c r="E8" s="15" t="s">
        <v>34</v>
      </c>
      <c r="F8" s="10"/>
      <c r="G8" s="7">
        <v>4</v>
      </c>
      <c r="H8" s="7">
        <v>51</v>
      </c>
      <c r="I8" s="13">
        <f>TIME(0,G8,H8)</f>
        <v>3.3680555555555551E-3</v>
      </c>
      <c r="J8" s="7">
        <v>126</v>
      </c>
      <c r="K8" s="7">
        <f>J$2-J8</f>
        <v>0</v>
      </c>
      <c r="L8" s="13">
        <f>I8+TIME(0,0,K8)</f>
        <v>3.3680555555555551E-3</v>
      </c>
      <c r="M8" s="7">
        <f>RANK(L8,L$8:L$10,1)</f>
        <v>1</v>
      </c>
      <c r="N8" s="7">
        <f>VLOOKUP(M8,'Место-баллы'!$A$3:$E$52,2,0)</f>
        <v>100</v>
      </c>
      <c r="O8" s="10"/>
      <c r="P8" s="7">
        <v>1</v>
      </c>
      <c r="Q8" s="7">
        <v>48</v>
      </c>
      <c r="R8" s="13">
        <f>TIME(0,P8,Q8)</f>
        <v>1.25E-3</v>
      </c>
      <c r="S8" s="7">
        <v>1</v>
      </c>
      <c r="T8" s="7">
        <f>S$2-S8</f>
        <v>0</v>
      </c>
      <c r="U8" s="13">
        <f>R8+TIME(0,0,T8)</f>
        <v>1.25E-3</v>
      </c>
      <c r="V8" s="7">
        <f>RANK(U8,U$8:U$10,1)</f>
        <v>1</v>
      </c>
      <c r="W8" s="7">
        <f>VLOOKUP(V8,'Место-баллы'!$A$3:$E$52,2,0)</f>
        <v>100</v>
      </c>
      <c r="X8" s="10"/>
      <c r="Y8" s="7">
        <v>7</v>
      </c>
      <c r="Z8" s="7">
        <v>14</v>
      </c>
      <c r="AA8" s="13">
        <f>TIME(0,Y8,Z8)</f>
        <v>5.0231481481481481E-3</v>
      </c>
      <c r="AB8" s="7">
        <v>81</v>
      </c>
      <c r="AC8" s="7">
        <f>AB$2-AB8</f>
        <v>0</v>
      </c>
      <c r="AD8" s="13">
        <f>AA8+TIME(0,0,AC8)</f>
        <v>5.0231481481481481E-3</v>
      </c>
      <c r="AE8" s="7">
        <f>RANK(AD8,AD$8:AD$10,1)</f>
        <v>1</v>
      </c>
      <c r="AF8" s="7">
        <f>VLOOKUP(AE8,'Место-баллы'!$A$3:$E$52,2,0)</f>
        <v>100</v>
      </c>
      <c r="AG8" s="10"/>
      <c r="AH8" s="7">
        <v>0</v>
      </c>
      <c r="AI8" s="7">
        <v>6</v>
      </c>
      <c r="AJ8" s="7">
        <v>57</v>
      </c>
      <c r="AK8" s="41" t="s">
        <v>103</v>
      </c>
      <c r="AL8" s="7">
        <v>1</v>
      </c>
      <c r="AM8" s="7">
        <f>VLOOKUP(AL8,'Место-баллы'!$A$3:$E$52,2,0)</f>
        <v>100</v>
      </c>
    </row>
    <row r="9" spans="2:39" x14ac:dyDescent="0.25">
      <c r="B9" s="7">
        <f>RANK(C9,C$8:C$10,0)</f>
        <v>2</v>
      </c>
      <c r="C9" s="7">
        <f>SUMIF($F$1:$AM$1,1,$F9:$AM9)</f>
        <v>380</v>
      </c>
      <c r="D9" s="10"/>
      <c r="E9" s="15" t="s">
        <v>35</v>
      </c>
      <c r="F9" s="10"/>
      <c r="G9" s="7">
        <v>5</v>
      </c>
      <c r="H9" s="7">
        <v>5</v>
      </c>
      <c r="I9" s="13">
        <f>TIME(0,G9,H9)</f>
        <v>3.530092592592592E-3</v>
      </c>
      <c r="J9" s="7">
        <v>125</v>
      </c>
      <c r="K9" s="7">
        <f>J$2-J9</f>
        <v>1</v>
      </c>
      <c r="L9" s="13">
        <f>I9+TIME(0,0,K9)</f>
        <v>3.5416666666666661E-3</v>
      </c>
      <c r="M9" s="7">
        <f>RANK(L9,L$8:L$10,1)</f>
        <v>2</v>
      </c>
      <c r="N9" s="7">
        <f>VLOOKUP(M9,'Место-баллы'!$A$3:$E$52,2,0)</f>
        <v>95</v>
      </c>
      <c r="O9" s="10"/>
      <c r="P9" s="7">
        <v>1</v>
      </c>
      <c r="Q9" s="7">
        <v>58</v>
      </c>
      <c r="R9" s="13">
        <f>TIME(0,P9,Q9)</f>
        <v>1.3657407407407409E-3</v>
      </c>
      <c r="S9" s="7">
        <v>1</v>
      </c>
      <c r="T9" s="7">
        <f>S$2-S9</f>
        <v>0</v>
      </c>
      <c r="U9" s="13">
        <f>R9+TIME(0,0,T9)</f>
        <v>1.3657407407407409E-3</v>
      </c>
      <c r="V9" s="7">
        <f>RANK(U9,U$8:U$10,1)</f>
        <v>2</v>
      </c>
      <c r="W9" s="7">
        <f>VLOOKUP(V9,'Место-баллы'!$A$3:$E$52,2,0)</f>
        <v>95</v>
      </c>
      <c r="X9" s="10"/>
      <c r="Y9" s="7">
        <v>8</v>
      </c>
      <c r="Z9" s="7">
        <v>5</v>
      </c>
      <c r="AA9" s="13">
        <f>TIME(0,Y9,Z9)</f>
        <v>5.6134259259259271E-3</v>
      </c>
      <c r="AB9" s="7">
        <v>81</v>
      </c>
      <c r="AC9" s="7">
        <f>AB$2-AB9</f>
        <v>0</v>
      </c>
      <c r="AD9" s="13">
        <f>AA9+TIME(0,0,AC9)</f>
        <v>5.6134259259259271E-3</v>
      </c>
      <c r="AE9" s="7">
        <f>RANK(AD9,AD$8:AD$10,1)</f>
        <v>2</v>
      </c>
      <c r="AF9" s="7">
        <f>VLOOKUP(AE9,'Место-баллы'!$A$3:$E$52,2,0)</f>
        <v>95</v>
      </c>
      <c r="AG9" s="10"/>
      <c r="AH9" s="7">
        <v>0</v>
      </c>
      <c r="AI9" s="7">
        <v>7</v>
      </c>
      <c r="AJ9" s="7">
        <v>81</v>
      </c>
      <c r="AK9" s="41" t="s">
        <v>104</v>
      </c>
      <c r="AL9" s="7">
        <v>2</v>
      </c>
      <c r="AM9" s="7">
        <f>VLOOKUP(AL9,'Место-баллы'!$A$3:$E$52,2,0)</f>
        <v>95</v>
      </c>
    </row>
    <row r="10" spans="2:39" x14ac:dyDescent="0.25">
      <c r="B10" s="7">
        <f>RANK(C10,C$8:C$10,0)</f>
        <v>3</v>
      </c>
      <c r="C10" s="7">
        <f>SUMIF($F$1:$AM$1,1,$F10:$AM10)</f>
        <v>360</v>
      </c>
      <c r="D10" s="10"/>
      <c r="E10" s="15" t="s">
        <v>33</v>
      </c>
      <c r="F10" s="10"/>
      <c r="G10" s="7">
        <v>5</v>
      </c>
      <c r="H10" s="7">
        <v>5</v>
      </c>
      <c r="I10" s="13">
        <f>TIME(0,G10,H10)</f>
        <v>3.530092592592592E-3</v>
      </c>
      <c r="J10" s="7">
        <v>67</v>
      </c>
      <c r="K10" s="7">
        <f>J$2-J10</f>
        <v>59</v>
      </c>
      <c r="L10" s="13">
        <f>I10+TIME(0,0,K10)</f>
        <v>4.2129629629629626E-3</v>
      </c>
      <c r="M10" s="7">
        <f>RANK(L10,L$8:L$10,1)</f>
        <v>3</v>
      </c>
      <c r="N10" s="7">
        <f>VLOOKUP(M10,'Место-баллы'!$A$3:$E$52,2,0)</f>
        <v>90</v>
      </c>
      <c r="O10" s="10"/>
      <c r="P10" s="7">
        <v>2</v>
      </c>
      <c r="Q10" s="7">
        <v>11</v>
      </c>
      <c r="R10" s="13">
        <f>TIME(0,P10,Q10)</f>
        <v>1.5162037037037036E-3</v>
      </c>
      <c r="S10" s="7">
        <v>1</v>
      </c>
      <c r="T10" s="7">
        <f>S$2-S10</f>
        <v>0</v>
      </c>
      <c r="U10" s="13">
        <f>R10+TIME(0,0,T10)</f>
        <v>1.5162037037037036E-3</v>
      </c>
      <c r="V10" s="7">
        <f>RANK(U10,U$8:U$10,1)</f>
        <v>3</v>
      </c>
      <c r="W10" s="7">
        <f>VLOOKUP(V10,'Место-баллы'!$A$3:$E$52,2,0)</f>
        <v>90</v>
      </c>
      <c r="X10" s="10"/>
      <c r="Y10" s="7">
        <v>8</v>
      </c>
      <c r="Z10" s="7">
        <v>5</v>
      </c>
      <c r="AA10" s="13">
        <f>TIME(0,Y10,Z10)</f>
        <v>5.6134259259259271E-3</v>
      </c>
      <c r="AB10" s="7">
        <v>54</v>
      </c>
      <c r="AC10" s="7">
        <f>AB$2-AB10</f>
        <v>27</v>
      </c>
      <c r="AD10" s="13">
        <f>AA10+TIME(0,0,AC10)</f>
        <v>5.9259259259259274E-3</v>
      </c>
      <c r="AE10" s="7">
        <f>RANK(AD10,AD$8:AD$10,1)</f>
        <v>3</v>
      </c>
      <c r="AF10" s="7">
        <f>VLOOKUP(AE10,'Место-баллы'!$A$3:$E$52,2,0)</f>
        <v>90</v>
      </c>
      <c r="AG10" s="10"/>
      <c r="AH10" s="7">
        <v>0</v>
      </c>
      <c r="AI10" s="7">
        <v>9</v>
      </c>
      <c r="AJ10" s="7">
        <v>55</v>
      </c>
      <c r="AK10" s="42" t="s">
        <v>151</v>
      </c>
      <c r="AL10" s="7">
        <v>3</v>
      </c>
      <c r="AM10" s="7">
        <f>VLOOKUP(AL10,'Место-баллы'!$A$3:$E$52,2,0)</f>
        <v>90</v>
      </c>
    </row>
    <row r="11" spans="2:39" ht="15.75" customHeight="1" x14ac:dyDescent="0.25"/>
    <row r="12" spans="2:39" ht="15.75" customHeight="1" x14ac:dyDescent="0.25"/>
    <row r="13" spans="2:39" ht="15.75" customHeight="1" x14ac:dyDescent="0.25"/>
    <row r="14" spans="2:39" ht="15.75" customHeight="1" x14ac:dyDescent="0.25"/>
    <row r="15" spans="2:39" ht="15.75" customHeight="1" x14ac:dyDescent="0.25"/>
    <row r="16" spans="2:3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</sheetData>
  <mergeCells count="6">
    <mergeCell ref="AH5:AM6"/>
    <mergeCell ref="B5:C6"/>
    <mergeCell ref="E5:E6"/>
    <mergeCell ref="G5:N6"/>
    <mergeCell ref="P5:W6"/>
    <mergeCell ref="Y5:AF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78EE-68AE-40B4-A12A-4794AB3DC4E9}">
  <sheetPr>
    <pageSetUpPr fitToPage="1"/>
  </sheetPr>
  <dimension ref="B1:AM49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N11" sqref="N11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.140625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customWidth="1"/>
    <col min="16" max="16" width="5.140625" hidden="1" customWidth="1" outlineLevel="1"/>
    <col min="17" max="17" width="4.28515625" hidden="1" customWidth="1" outlineLevel="1"/>
    <col min="18" max="18" width="7.140625" customWidth="1" collapsed="1"/>
    <col min="19" max="19" width="6.85546875" hidden="1" customWidth="1" outlineLevel="1"/>
    <col min="20" max="20" width="7.85546875" hidden="1" customWidth="1" outlineLevel="1"/>
    <col min="21" max="21" width="7.140625" hidden="1" customWidth="1" outlineLevel="1"/>
    <col min="22" max="22" width="7.140625" customWidth="1" collapsed="1"/>
    <col min="23" max="23" width="6.85546875" customWidth="1"/>
    <col min="24" max="24" width="1.42578125" customWidth="1"/>
    <col min="25" max="25" width="5.140625" hidden="1" customWidth="1" outlineLevel="1"/>
    <col min="26" max="26" width="4.28515625" hidden="1" customWidth="1" outlineLevel="1"/>
    <col min="27" max="27" width="7.140625" customWidth="1" collapsed="1"/>
    <col min="28" max="28" width="6.85546875" customWidth="1"/>
    <col min="29" max="29" width="7.85546875" hidden="1" customWidth="1" outlineLevel="1"/>
    <col min="30" max="30" width="7.140625" hidden="1" customWidth="1" outlineLevel="1"/>
    <col min="31" max="31" width="7.140625" customWidth="1" collapsed="1"/>
    <col min="32" max="32" width="6.85546875" customWidth="1"/>
    <col min="33" max="33" width="1.42578125" customWidth="1"/>
    <col min="34" max="34" width="5.140625" hidden="1" customWidth="1" outlineLevel="1"/>
    <col min="35" max="35" width="4.28515625" hidden="1" customWidth="1" outlineLevel="1"/>
    <col min="36" max="36" width="7.7109375" hidden="1" customWidth="1" outlineLevel="1"/>
    <col min="37" max="37" width="9.7109375" bestFit="1" customWidth="1" collapsed="1"/>
    <col min="38" max="38" width="7.140625" customWidth="1"/>
    <col min="39" max="39" width="6.85546875" customWidth="1"/>
  </cols>
  <sheetData>
    <row r="1" spans="2:39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P1" s="3"/>
      <c r="Q1" s="3"/>
      <c r="R1" s="3"/>
      <c r="S1" s="3"/>
      <c r="T1" s="3"/>
      <c r="U1" s="3"/>
      <c r="V1" s="3"/>
      <c r="W1" s="4">
        <v>1</v>
      </c>
      <c r="Y1" s="3"/>
      <c r="Z1" s="3"/>
      <c r="AA1" s="3"/>
      <c r="AB1" s="3"/>
      <c r="AC1" s="3"/>
      <c r="AD1" s="3"/>
      <c r="AE1" s="3"/>
      <c r="AF1" s="4">
        <v>1</v>
      </c>
      <c r="AH1" s="3"/>
      <c r="AI1" s="3"/>
      <c r="AJ1" s="3"/>
      <c r="AK1" s="3"/>
      <c r="AL1" s="3"/>
      <c r="AM1" s="4">
        <v>1</v>
      </c>
    </row>
    <row r="2" spans="2:39" x14ac:dyDescent="0.25">
      <c r="E2" s="12"/>
      <c r="G2" s="3"/>
      <c r="H2" s="3"/>
      <c r="I2" s="3"/>
      <c r="J2" s="5">
        <v>126</v>
      </c>
      <c r="K2" s="3"/>
      <c r="L2" s="3"/>
      <c r="M2" s="3"/>
      <c r="N2" s="3"/>
      <c r="P2" s="3"/>
      <c r="Q2" s="3"/>
      <c r="R2" s="3"/>
      <c r="S2" s="5">
        <v>1</v>
      </c>
      <c r="T2" s="3"/>
      <c r="U2" s="3"/>
      <c r="V2" s="3"/>
      <c r="W2" s="3"/>
      <c r="Y2" s="3"/>
      <c r="Z2" s="3"/>
      <c r="AA2" s="3"/>
      <c r="AB2" s="5">
        <v>81</v>
      </c>
      <c r="AC2" s="3"/>
      <c r="AD2" s="3"/>
      <c r="AE2" s="3"/>
      <c r="AF2" s="3"/>
      <c r="AH2" s="3"/>
      <c r="AI2" s="3"/>
      <c r="AJ2" s="3"/>
      <c r="AK2" s="3"/>
      <c r="AL2" s="3"/>
      <c r="AM2" s="3"/>
    </row>
    <row r="3" spans="2:39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P3" s="3"/>
      <c r="Q3" s="3"/>
      <c r="R3" s="3"/>
      <c r="S3" s="6" t="s">
        <v>30</v>
      </c>
      <c r="T3" s="3"/>
      <c r="U3" s="3"/>
      <c r="V3" s="3"/>
      <c r="W3" s="3"/>
      <c r="Y3" s="3"/>
      <c r="Z3" s="3"/>
      <c r="AA3" s="3"/>
      <c r="AB3" s="6" t="s">
        <v>30</v>
      </c>
      <c r="AC3" s="3"/>
      <c r="AD3" s="3"/>
      <c r="AE3" s="3"/>
      <c r="AF3" s="3"/>
      <c r="AH3" s="3"/>
      <c r="AI3" s="3"/>
      <c r="AJ3" s="3"/>
      <c r="AK3" s="3"/>
      <c r="AL3" s="3"/>
      <c r="AM3" s="3"/>
    </row>
    <row r="4" spans="2:39" x14ac:dyDescent="0.25">
      <c r="G4" s="3"/>
      <c r="H4" s="3"/>
      <c r="I4" s="3"/>
      <c r="J4" s="3"/>
      <c r="K4" s="3"/>
      <c r="L4" s="3"/>
      <c r="M4" s="3"/>
      <c r="N4" s="3"/>
      <c r="P4" s="3"/>
      <c r="Q4" s="3"/>
      <c r="R4" s="3"/>
      <c r="S4" s="3"/>
      <c r="T4" s="3"/>
      <c r="U4" s="3"/>
      <c r="V4" s="3"/>
      <c r="W4" s="3"/>
      <c r="Y4" s="3"/>
      <c r="Z4" s="3"/>
      <c r="AA4" s="3"/>
      <c r="AB4" s="3"/>
      <c r="AC4" s="3"/>
      <c r="AD4" s="3"/>
      <c r="AE4" s="3"/>
      <c r="AF4" s="3"/>
      <c r="AH4" s="3"/>
      <c r="AI4" s="3"/>
      <c r="AJ4" s="3"/>
      <c r="AK4" s="3"/>
      <c r="AL4" s="3"/>
      <c r="AM4" s="3"/>
    </row>
    <row r="5" spans="2:39" ht="15" customHeight="1" x14ac:dyDescent="0.25">
      <c r="B5" s="31" t="s">
        <v>4</v>
      </c>
      <c r="C5" s="32"/>
      <c r="D5" s="7"/>
      <c r="E5" s="25" t="s">
        <v>21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7"/>
      <c r="P5" s="25" t="s">
        <v>19</v>
      </c>
      <c r="Q5" s="26"/>
      <c r="R5" s="26"/>
      <c r="S5" s="26"/>
      <c r="T5" s="26"/>
      <c r="U5" s="26"/>
      <c r="V5" s="26"/>
      <c r="W5" s="27"/>
      <c r="X5" s="7"/>
      <c r="Y5" s="25" t="s">
        <v>20</v>
      </c>
      <c r="Z5" s="26"/>
      <c r="AA5" s="26"/>
      <c r="AB5" s="26"/>
      <c r="AC5" s="26"/>
      <c r="AD5" s="26"/>
      <c r="AE5" s="26"/>
      <c r="AF5" s="27"/>
      <c r="AG5" s="7"/>
      <c r="AH5" s="25" t="s">
        <v>5</v>
      </c>
      <c r="AI5" s="26"/>
      <c r="AJ5" s="26"/>
      <c r="AK5" s="26"/>
      <c r="AL5" s="26"/>
      <c r="AM5" s="27"/>
    </row>
    <row r="6" spans="2:39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8"/>
      <c r="P6" s="28"/>
      <c r="Q6" s="29"/>
      <c r="R6" s="29"/>
      <c r="S6" s="29"/>
      <c r="T6" s="29"/>
      <c r="U6" s="29"/>
      <c r="V6" s="29"/>
      <c r="W6" s="30"/>
      <c r="X6" s="8"/>
      <c r="Y6" s="28"/>
      <c r="Z6" s="29"/>
      <c r="AA6" s="29"/>
      <c r="AB6" s="29"/>
      <c r="AC6" s="29"/>
      <c r="AD6" s="29"/>
      <c r="AE6" s="29"/>
      <c r="AF6" s="30"/>
      <c r="AG6" s="8"/>
      <c r="AH6" s="28"/>
      <c r="AI6" s="29"/>
      <c r="AJ6" s="29"/>
      <c r="AK6" s="29"/>
      <c r="AL6" s="29"/>
      <c r="AM6" s="30"/>
    </row>
    <row r="7" spans="2:39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9"/>
      <c r="P7" s="11" t="s">
        <v>9</v>
      </c>
      <c r="Q7" s="11" t="s">
        <v>10</v>
      </c>
      <c r="R7" s="11" t="s">
        <v>11</v>
      </c>
      <c r="S7" s="39" t="s">
        <v>14</v>
      </c>
      <c r="T7" s="11" t="s">
        <v>15</v>
      </c>
      <c r="U7" s="11" t="s">
        <v>11</v>
      </c>
      <c r="V7" s="11" t="s">
        <v>12</v>
      </c>
      <c r="W7" s="11" t="s">
        <v>13</v>
      </c>
      <c r="X7" s="9"/>
      <c r="Y7" s="11" t="s">
        <v>9</v>
      </c>
      <c r="Z7" s="11" t="s">
        <v>10</v>
      </c>
      <c r="AA7" s="11" t="s">
        <v>11</v>
      </c>
      <c r="AB7" s="39" t="s">
        <v>14</v>
      </c>
      <c r="AC7" s="11" t="s">
        <v>15</v>
      </c>
      <c r="AD7" s="11" t="s">
        <v>11</v>
      </c>
      <c r="AE7" s="11" t="s">
        <v>12</v>
      </c>
      <c r="AF7" s="11" t="s">
        <v>13</v>
      </c>
      <c r="AG7" s="9"/>
      <c r="AH7" s="11" t="s">
        <v>9</v>
      </c>
      <c r="AI7" s="11" t="s">
        <v>10</v>
      </c>
      <c r="AJ7" s="11" t="s">
        <v>115</v>
      </c>
      <c r="AK7" s="11" t="s">
        <v>11</v>
      </c>
      <c r="AL7" s="11" t="s">
        <v>12</v>
      </c>
      <c r="AM7" s="11" t="s">
        <v>13</v>
      </c>
    </row>
    <row r="8" spans="2:39" x14ac:dyDescent="0.25">
      <c r="B8" s="7">
        <f>RANK(C8,C$8:C$17,0)</f>
        <v>1</v>
      </c>
      <c r="C8" s="7">
        <f>SUMIF($F$1:$AM$1,1,$F8:$AM8)</f>
        <v>395</v>
      </c>
      <c r="D8" s="10"/>
      <c r="E8" s="15" t="s">
        <v>36</v>
      </c>
      <c r="F8" s="10"/>
      <c r="G8" s="7">
        <v>3</v>
      </c>
      <c r="H8" s="7">
        <v>21</v>
      </c>
      <c r="I8" s="13">
        <f>TIME(0,G8,H8)</f>
        <v>2.3263888888888887E-3</v>
      </c>
      <c r="J8" s="7">
        <v>126</v>
      </c>
      <c r="K8" s="7">
        <f>J$2-J8</f>
        <v>0</v>
      </c>
      <c r="L8" s="13">
        <f>I8+TIME(0,0,K8)</f>
        <v>2.3263888888888887E-3</v>
      </c>
      <c r="M8" s="7">
        <f>RANK(L8,L$8:L$17,1)</f>
        <v>1</v>
      </c>
      <c r="N8" s="7">
        <f>VLOOKUP(M8,'Место-баллы'!$A$3:$E$52,2,0)</f>
        <v>100</v>
      </c>
      <c r="O8" s="10"/>
      <c r="P8" s="7">
        <v>1</v>
      </c>
      <c r="Q8" s="7">
        <v>38</v>
      </c>
      <c r="R8" s="13">
        <f>TIME(0,P8,Q8)</f>
        <v>1.1342592592592591E-3</v>
      </c>
      <c r="S8" s="7">
        <v>1</v>
      </c>
      <c r="T8" s="7">
        <f>S$2-S8</f>
        <v>0</v>
      </c>
      <c r="U8" s="13">
        <f>R8+TIME(0,0,T8)</f>
        <v>1.1342592592592591E-3</v>
      </c>
      <c r="V8" s="7">
        <f>RANK(U8,U$8:U$17,1)</f>
        <v>1</v>
      </c>
      <c r="W8" s="7">
        <f>VLOOKUP(V8,'Место-баллы'!$A$3:$E$52,2,0)</f>
        <v>100</v>
      </c>
      <c r="X8" s="10"/>
      <c r="Y8" s="7">
        <v>6</v>
      </c>
      <c r="Z8" s="7">
        <v>0</v>
      </c>
      <c r="AA8" s="13">
        <f>TIME(0,Y8,Z8)</f>
        <v>4.1666666666666666E-3</v>
      </c>
      <c r="AB8" s="7">
        <v>81</v>
      </c>
      <c r="AC8" s="7">
        <f>AB$2-AB8</f>
        <v>0</v>
      </c>
      <c r="AD8" s="13">
        <f>AA8+TIME(0,0,AC8)</f>
        <v>4.1666666666666666E-3</v>
      </c>
      <c r="AE8" s="7">
        <f>RANK(AD8,AD$8:AD$17,1)</f>
        <v>1</v>
      </c>
      <c r="AF8" s="7">
        <f>VLOOKUP(AE8,'Место-баллы'!$A$3:$E$52,2,0)</f>
        <v>100</v>
      </c>
      <c r="AG8" s="10"/>
      <c r="AH8" s="7">
        <v>0</v>
      </c>
      <c r="AI8" s="7">
        <v>6</v>
      </c>
      <c r="AJ8" s="7">
        <v>82</v>
      </c>
      <c r="AK8" s="41" t="s">
        <v>110</v>
      </c>
      <c r="AL8" s="7">
        <v>2</v>
      </c>
      <c r="AM8" s="7">
        <f>VLOOKUP(AL8,'Место-баллы'!$A$3:$E$52,2,0)</f>
        <v>95</v>
      </c>
    </row>
    <row r="9" spans="2:39" x14ac:dyDescent="0.25">
      <c r="B9" s="7">
        <f>RANK(C9,C$8:C$17,0)</f>
        <v>2</v>
      </c>
      <c r="C9" s="7">
        <f>SUMIF($F$1:$AM$1,1,$F9:$AM9)</f>
        <v>350</v>
      </c>
      <c r="D9" s="10"/>
      <c r="E9" s="15" t="s">
        <v>43</v>
      </c>
      <c r="F9" s="10"/>
      <c r="G9" s="7">
        <v>3</v>
      </c>
      <c r="H9" s="7">
        <v>58</v>
      </c>
      <c r="I9" s="13">
        <f>TIME(0,G9,H9)</f>
        <v>2.7546296296296294E-3</v>
      </c>
      <c r="J9" s="7">
        <v>126</v>
      </c>
      <c r="K9" s="7">
        <f>J$2-J9</f>
        <v>0</v>
      </c>
      <c r="L9" s="13">
        <f>I9+TIME(0,0,K9)</f>
        <v>2.7546296296296294E-3</v>
      </c>
      <c r="M9" s="7">
        <f>RANK(L9,L$8:L$17,1)</f>
        <v>2</v>
      </c>
      <c r="N9" s="7">
        <f>VLOOKUP(M9,'Место-баллы'!$A$3:$E$52,2,0)</f>
        <v>95</v>
      </c>
      <c r="O9" s="10"/>
      <c r="P9" s="7">
        <v>1</v>
      </c>
      <c r="Q9" s="7">
        <v>54</v>
      </c>
      <c r="R9" s="13">
        <f>TIME(0,P9,Q9)</f>
        <v>1.3194444444444443E-3</v>
      </c>
      <c r="S9" s="7">
        <v>1</v>
      </c>
      <c r="T9" s="7">
        <f>S$2-S9</f>
        <v>0</v>
      </c>
      <c r="U9" s="13">
        <f>R9+TIME(0,0,T9)</f>
        <v>1.3194444444444443E-3</v>
      </c>
      <c r="V9" s="7">
        <f>RANK(U9,U$8:U$17,1)</f>
        <v>3</v>
      </c>
      <c r="W9" s="7">
        <f>VLOOKUP(V9,'Место-баллы'!$A$3:$E$52,2,0)</f>
        <v>90</v>
      </c>
      <c r="X9" s="10"/>
      <c r="Y9" s="7">
        <v>7</v>
      </c>
      <c r="Z9" s="7">
        <v>39</v>
      </c>
      <c r="AA9" s="13">
        <f>TIME(0,Y9,Z9)</f>
        <v>5.3125000000000004E-3</v>
      </c>
      <c r="AB9" s="7">
        <v>81</v>
      </c>
      <c r="AC9" s="7">
        <f>AB$2-AB9</f>
        <v>0</v>
      </c>
      <c r="AD9" s="13">
        <f>AA9+TIME(0,0,AC9)</f>
        <v>5.3125000000000004E-3</v>
      </c>
      <c r="AE9" s="7">
        <f>RANK(AD9,AD$8:AD$17,1)</f>
        <v>3</v>
      </c>
      <c r="AF9" s="7">
        <f>VLOOKUP(AE9,'Место-баллы'!$A$3:$E$52,2,0)</f>
        <v>90</v>
      </c>
      <c r="AG9" s="10"/>
      <c r="AH9" s="7">
        <v>0</v>
      </c>
      <c r="AI9" s="7">
        <v>7</v>
      </c>
      <c r="AJ9" s="7">
        <v>2</v>
      </c>
      <c r="AK9" s="41" t="s">
        <v>113</v>
      </c>
      <c r="AL9" s="7">
        <v>6</v>
      </c>
      <c r="AM9" s="7">
        <f>VLOOKUP(AL9,'Место-баллы'!$A$3:$E$52,2,0)</f>
        <v>75</v>
      </c>
    </row>
    <row r="10" spans="2:39" x14ac:dyDescent="0.25">
      <c r="B10" s="7">
        <f>RANK(C10,C$8:C$17,0)</f>
        <v>3</v>
      </c>
      <c r="C10" s="7">
        <f>SUMIF($F$1:$AM$1,1,$F10:$AM10)</f>
        <v>345</v>
      </c>
      <c r="D10" s="10"/>
      <c r="E10" s="15" t="s">
        <v>42</v>
      </c>
      <c r="F10" s="10"/>
      <c r="G10" s="7">
        <v>4</v>
      </c>
      <c r="H10" s="7">
        <v>22</v>
      </c>
      <c r="I10" s="40">
        <f>TIME(0,G10,H10)</f>
        <v>3.0324074074074073E-3</v>
      </c>
      <c r="J10" s="7">
        <v>126</v>
      </c>
      <c r="K10" s="7">
        <f>J$2-J10</f>
        <v>0</v>
      </c>
      <c r="L10" s="13">
        <f>I10+TIME(0,0,K10)</f>
        <v>3.0324074074074073E-3</v>
      </c>
      <c r="M10" s="7">
        <f>RANK(L10,L$8:L$17,1)</f>
        <v>3</v>
      </c>
      <c r="N10" s="7">
        <f>VLOOKUP(M10,'Место-баллы'!$A$3:$E$52,2,0)</f>
        <v>90</v>
      </c>
      <c r="O10" s="10"/>
      <c r="P10" s="7">
        <v>1</v>
      </c>
      <c r="Q10" s="7">
        <v>57</v>
      </c>
      <c r="R10" s="13">
        <f>TIME(0,P10,Q10)</f>
        <v>1.3541666666666667E-3</v>
      </c>
      <c r="S10" s="7">
        <v>1</v>
      </c>
      <c r="T10" s="7">
        <f>S$2-S10</f>
        <v>0</v>
      </c>
      <c r="U10" s="13">
        <f>R10+TIME(0,0,T10)</f>
        <v>1.3541666666666667E-3</v>
      </c>
      <c r="V10" s="7">
        <f>RANK(U10,U$8:U$17,1)</f>
        <v>5</v>
      </c>
      <c r="W10" s="7">
        <f>VLOOKUP(V10,'Место-баллы'!$A$3:$E$52,2,0)</f>
        <v>80</v>
      </c>
      <c r="X10" s="10"/>
      <c r="Y10" s="7">
        <v>8</v>
      </c>
      <c r="Z10" s="7">
        <v>5</v>
      </c>
      <c r="AA10" s="13">
        <f>TIME(0,Y10,Z10)</f>
        <v>5.6134259259259271E-3</v>
      </c>
      <c r="AB10" s="7">
        <v>80</v>
      </c>
      <c r="AC10" s="7">
        <f>AB$2-AB10</f>
        <v>1</v>
      </c>
      <c r="AD10" s="13">
        <f>AA10+TIME(0,0,AC10)</f>
        <v>5.6250000000000015E-3</v>
      </c>
      <c r="AE10" s="7">
        <f>RANK(AD10,AD$8:AD$17,1)</f>
        <v>6</v>
      </c>
      <c r="AF10" s="7">
        <f>VLOOKUP(AE10,'Место-баллы'!$A$3:$E$52,2,0)</f>
        <v>75</v>
      </c>
      <c r="AG10" s="10"/>
      <c r="AH10" s="7">
        <v>0</v>
      </c>
      <c r="AI10" s="7">
        <v>6</v>
      </c>
      <c r="AJ10" s="7">
        <v>69</v>
      </c>
      <c r="AK10" s="41" t="s">
        <v>105</v>
      </c>
      <c r="AL10" s="7">
        <v>1</v>
      </c>
      <c r="AM10" s="7">
        <f>VLOOKUP(AL10,'Место-баллы'!$A$3:$E$52,2,0)</f>
        <v>100</v>
      </c>
    </row>
    <row r="11" spans="2:39" x14ac:dyDescent="0.25">
      <c r="B11" s="7">
        <f>RANK(C11,C$8:C$17,0)</f>
        <v>4</v>
      </c>
      <c r="C11" s="7">
        <f>SUMIF($F$1:$AM$1,1,$F11:$AM11)</f>
        <v>336</v>
      </c>
      <c r="D11" s="10"/>
      <c r="E11" s="15" t="s">
        <v>37</v>
      </c>
      <c r="F11" s="10"/>
      <c r="G11" s="7">
        <v>4</v>
      </c>
      <c r="H11" s="7">
        <v>49</v>
      </c>
      <c r="I11" s="13">
        <f>TIME(0,G11,H11)</f>
        <v>3.3449074074074071E-3</v>
      </c>
      <c r="J11" s="7">
        <v>126</v>
      </c>
      <c r="K11" s="7">
        <f>J$2-J11</f>
        <v>0</v>
      </c>
      <c r="L11" s="13">
        <f>I11+TIME(0,0,K11)</f>
        <v>3.3449074074074071E-3</v>
      </c>
      <c r="M11" s="7">
        <f>RANK(L11,L$8:L$17,1)</f>
        <v>7</v>
      </c>
      <c r="N11" s="7">
        <f>VLOOKUP(M11,'Место-баллы'!$A$3:$E$52,2,0)</f>
        <v>73</v>
      </c>
      <c r="O11" s="10"/>
      <c r="P11" s="7">
        <v>1</v>
      </c>
      <c r="Q11" s="7">
        <v>44</v>
      </c>
      <c r="R11" s="13">
        <f>TIME(0,P11,Q11)</f>
        <v>1.2037037037037038E-3</v>
      </c>
      <c r="S11" s="7">
        <v>1</v>
      </c>
      <c r="T11" s="7">
        <f>S$2-S11</f>
        <v>0</v>
      </c>
      <c r="U11" s="13">
        <f>R11+TIME(0,0,T11)</f>
        <v>1.2037037037037038E-3</v>
      </c>
      <c r="V11" s="7">
        <f>RANK(U11,U$8:U$17,1)</f>
        <v>2</v>
      </c>
      <c r="W11" s="7">
        <f>VLOOKUP(V11,'Место-баллы'!$A$3:$E$52,2,0)</f>
        <v>95</v>
      </c>
      <c r="X11" s="10"/>
      <c r="Y11" s="7">
        <v>7</v>
      </c>
      <c r="Z11" s="7">
        <v>38</v>
      </c>
      <c r="AA11" s="13">
        <f>TIME(0,Y11,Z11)</f>
        <v>5.3009259259259251E-3</v>
      </c>
      <c r="AB11" s="7">
        <v>81</v>
      </c>
      <c r="AC11" s="7">
        <f>AB$2-AB11</f>
        <v>0</v>
      </c>
      <c r="AD11" s="13">
        <f>AA11+TIME(0,0,AC11)</f>
        <v>5.3009259259259251E-3</v>
      </c>
      <c r="AE11" s="7">
        <f>RANK(AD11,AD$8:AD$17,1)</f>
        <v>2</v>
      </c>
      <c r="AF11" s="7">
        <f>VLOOKUP(AE11,'Место-баллы'!$A$3:$E$52,2,0)</f>
        <v>95</v>
      </c>
      <c r="AG11" s="10"/>
      <c r="AH11" s="7">
        <v>0</v>
      </c>
      <c r="AI11" s="7">
        <v>7</v>
      </c>
      <c r="AJ11" s="7">
        <v>6</v>
      </c>
      <c r="AK11" s="41" t="s">
        <v>111</v>
      </c>
      <c r="AL11" s="7">
        <v>7</v>
      </c>
      <c r="AM11" s="7">
        <f>VLOOKUP(AL11,'Место-баллы'!$A$3:$E$52,2,0)</f>
        <v>73</v>
      </c>
    </row>
    <row r="12" spans="2:39" x14ac:dyDescent="0.25">
      <c r="B12" s="7">
        <f>RANK(C12,C$8:C$17,0)</f>
        <v>5</v>
      </c>
      <c r="C12" s="7">
        <f>SUMIF($F$1:$AM$1,1,$F12:$AM12)</f>
        <v>319</v>
      </c>
      <c r="D12" s="10"/>
      <c r="E12" s="15" t="s">
        <v>44</v>
      </c>
      <c r="F12" s="10"/>
      <c r="G12" s="7">
        <v>4</v>
      </c>
      <c r="H12" s="7">
        <v>30</v>
      </c>
      <c r="I12" s="40">
        <f>TIME(0,G12,H12)</f>
        <v>3.1249999999999997E-3</v>
      </c>
      <c r="J12" s="7">
        <v>126</v>
      </c>
      <c r="K12" s="7">
        <f>J$2-J12</f>
        <v>0</v>
      </c>
      <c r="L12" s="13">
        <f>I12+TIME(0,0,K12)</f>
        <v>3.1249999999999997E-3</v>
      </c>
      <c r="M12" s="7">
        <f>RANK(L12,L$8:L$17,1)</f>
        <v>5</v>
      </c>
      <c r="N12" s="7">
        <f>VLOOKUP(M12,'Место-баллы'!$A$3:$E$52,2,0)</f>
        <v>80</v>
      </c>
      <c r="O12" s="10"/>
      <c r="P12" s="7">
        <v>3</v>
      </c>
      <c r="Q12" s="7">
        <v>34</v>
      </c>
      <c r="R12" s="13">
        <f>TIME(0,P12,Q12)</f>
        <v>2.4768518518518516E-3</v>
      </c>
      <c r="S12" s="7">
        <v>1</v>
      </c>
      <c r="T12" s="7">
        <f>S$2-S12</f>
        <v>0</v>
      </c>
      <c r="U12" s="13">
        <f>R12+TIME(0,0,T12)</f>
        <v>2.4768518518518516E-3</v>
      </c>
      <c r="V12" s="7">
        <f>RANK(U12,U$8:U$17,1)</f>
        <v>9</v>
      </c>
      <c r="W12" s="7">
        <f>VLOOKUP(V12,'Место-баллы'!$A$3:$E$52,2,0)</f>
        <v>69</v>
      </c>
      <c r="X12" s="10"/>
      <c r="Y12" s="7">
        <v>8</v>
      </c>
      <c r="Z12" s="7">
        <v>5</v>
      </c>
      <c r="AA12" s="13">
        <f>TIME(0,Y12,Z12)</f>
        <v>5.6134259259259271E-3</v>
      </c>
      <c r="AB12" s="7">
        <v>81</v>
      </c>
      <c r="AC12" s="7">
        <f>AB$2-AB12</f>
        <v>0</v>
      </c>
      <c r="AD12" s="13">
        <f>AA12+TIME(0,0,AC12)</f>
        <v>5.6134259259259271E-3</v>
      </c>
      <c r="AE12" s="7">
        <f>RANK(AD12,AD$8:AD$17,1)</f>
        <v>4</v>
      </c>
      <c r="AF12" s="7">
        <f>VLOOKUP(AE12,'Место-баллы'!$A$3:$E$52,2,0)</f>
        <v>85</v>
      </c>
      <c r="AG12" s="10"/>
      <c r="AH12" s="7">
        <v>0</v>
      </c>
      <c r="AI12" s="7">
        <v>6</v>
      </c>
      <c r="AJ12" s="7">
        <v>96</v>
      </c>
      <c r="AK12" s="41" t="s">
        <v>112</v>
      </c>
      <c r="AL12" s="7">
        <v>4</v>
      </c>
      <c r="AM12" s="7">
        <f>VLOOKUP(AL12,'Место-баллы'!$A$3:$E$52,2,0)</f>
        <v>85</v>
      </c>
    </row>
    <row r="13" spans="2:39" x14ac:dyDescent="0.25">
      <c r="B13" s="7">
        <f>RANK(C13,C$8:C$17,0)</f>
        <v>6</v>
      </c>
      <c r="C13" s="7">
        <f>SUMIF($F$1:$AM$1,1,$F13:$AM13)</f>
        <v>302</v>
      </c>
      <c r="D13" s="10"/>
      <c r="E13" s="15" t="s">
        <v>39</v>
      </c>
      <c r="F13" s="10"/>
      <c r="G13" s="7">
        <v>4</v>
      </c>
      <c r="H13" s="7">
        <v>36</v>
      </c>
      <c r="I13" s="13">
        <f>TIME(0,G13,H13)</f>
        <v>3.1944444444444442E-3</v>
      </c>
      <c r="J13" s="7">
        <v>126</v>
      </c>
      <c r="K13" s="7">
        <f>J$2-J13</f>
        <v>0</v>
      </c>
      <c r="L13" s="13">
        <f>I13+TIME(0,0,K13)</f>
        <v>3.1944444444444442E-3</v>
      </c>
      <c r="M13" s="7">
        <f>RANK(L13,L$8:L$17,1)</f>
        <v>6</v>
      </c>
      <c r="N13" s="7">
        <f>VLOOKUP(M13,'Место-баллы'!$A$3:$E$52,2,0)</f>
        <v>75</v>
      </c>
      <c r="O13" s="10"/>
      <c r="P13" s="7">
        <v>2</v>
      </c>
      <c r="Q13" s="7">
        <v>5</v>
      </c>
      <c r="R13" s="13">
        <f>TIME(0,P13,Q13)</f>
        <v>1.4467592592592594E-3</v>
      </c>
      <c r="S13" s="7">
        <v>1</v>
      </c>
      <c r="T13" s="7">
        <f>S$2-S13</f>
        <v>0</v>
      </c>
      <c r="U13" s="13">
        <f>R13+TIME(0,0,T13)</f>
        <v>1.4467592592592594E-3</v>
      </c>
      <c r="V13" s="7">
        <f>RANK(U13,U$8:U$17,1)</f>
        <v>6</v>
      </c>
      <c r="W13" s="7">
        <f>VLOOKUP(V13,'Место-баллы'!$A$3:$E$52,2,0)</f>
        <v>75</v>
      </c>
      <c r="X13" s="10"/>
      <c r="Y13" s="7">
        <v>8</v>
      </c>
      <c r="Z13" s="7">
        <v>5</v>
      </c>
      <c r="AA13" s="13">
        <f>TIME(0,Y13,Z13)</f>
        <v>5.6134259259259271E-3</v>
      </c>
      <c r="AB13" s="7">
        <v>81</v>
      </c>
      <c r="AC13" s="7">
        <f>AB$2-AB13</f>
        <v>0</v>
      </c>
      <c r="AD13" s="13">
        <f>AA13+TIME(0,0,AC13)</f>
        <v>5.6134259259259271E-3</v>
      </c>
      <c r="AE13" s="7">
        <f>RANK(AD13,AD$8:AD$17,1)</f>
        <v>4</v>
      </c>
      <c r="AF13" s="7">
        <f>VLOOKUP(AE13,'Место-баллы'!$A$3:$E$52,2,0)</f>
        <v>85</v>
      </c>
      <c r="AG13" s="10"/>
      <c r="AH13" s="7">
        <v>0</v>
      </c>
      <c r="AI13" s="7">
        <v>8</v>
      </c>
      <c r="AJ13" s="7">
        <v>51</v>
      </c>
      <c r="AK13" s="41" t="s">
        <v>107</v>
      </c>
      <c r="AL13" s="7">
        <v>10</v>
      </c>
      <c r="AM13" s="7">
        <f>VLOOKUP(AL13,'Место-баллы'!$A$3:$E$52,2,0)</f>
        <v>67</v>
      </c>
    </row>
    <row r="14" spans="2:39" x14ac:dyDescent="0.25">
      <c r="B14" s="7">
        <f>RANK(C14,C$8:C$17,0)</f>
        <v>7</v>
      </c>
      <c r="C14" s="7">
        <f>SUMIF($F$1:$AM$1,1,$F14:$AM14)</f>
        <v>300</v>
      </c>
      <c r="D14" s="10"/>
      <c r="E14" s="15" t="s">
        <v>38</v>
      </c>
      <c r="F14" s="10"/>
      <c r="G14" s="7">
        <v>4</v>
      </c>
      <c r="H14" s="7">
        <v>26</v>
      </c>
      <c r="I14" s="40">
        <f>TIME(0,G14,H14)</f>
        <v>3.0787037037037037E-3</v>
      </c>
      <c r="J14" s="7">
        <v>126</v>
      </c>
      <c r="K14" s="7">
        <f>J$2-J14</f>
        <v>0</v>
      </c>
      <c r="L14" s="13">
        <f>I14+TIME(0,0,K14)</f>
        <v>3.0787037037037037E-3</v>
      </c>
      <c r="M14" s="7">
        <f>RANK(L14,L$8:L$17,1)</f>
        <v>4</v>
      </c>
      <c r="N14" s="7">
        <f>VLOOKUP(M14,'Место-баллы'!$A$3:$E$52,2,0)</f>
        <v>85</v>
      </c>
      <c r="O14" s="10"/>
      <c r="P14" s="7">
        <v>2</v>
      </c>
      <c r="Q14" s="7">
        <v>12</v>
      </c>
      <c r="R14" s="13">
        <f>TIME(0,P14,Q14)</f>
        <v>1.5277777777777779E-3</v>
      </c>
      <c r="S14" s="7">
        <v>1</v>
      </c>
      <c r="T14" s="7">
        <f>S$2-S14</f>
        <v>0</v>
      </c>
      <c r="U14" s="13">
        <f>R14+TIME(0,0,T14)</f>
        <v>1.5277777777777779E-3</v>
      </c>
      <c r="V14" s="7">
        <f>RANK(U14,U$8:U$17,1)</f>
        <v>7</v>
      </c>
      <c r="W14" s="7">
        <f>VLOOKUP(V14,'Место-баллы'!$A$3:$E$52,2,0)</f>
        <v>73</v>
      </c>
      <c r="X14" s="10"/>
      <c r="Y14" s="7">
        <v>8</v>
      </c>
      <c r="Z14" s="7">
        <v>5</v>
      </c>
      <c r="AA14" s="13">
        <f>TIME(0,Y14,Z14)</f>
        <v>5.6134259259259271E-3</v>
      </c>
      <c r="AB14" s="7">
        <v>75</v>
      </c>
      <c r="AC14" s="7">
        <f>AB$2-AB14</f>
        <v>6</v>
      </c>
      <c r="AD14" s="13">
        <f>AA14+TIME(0,0,AC14)</f>
        <v>5.6828703703703711E-3</v>
      </c>
      <c r="AE14" s="7">
        <f>RANK(AD14,AD$8:AD$17,1)</f>
        <v>8</v>
      </c>
      <c r="AF14" s="7">
        <f>VLOOKUP(AE14,'Место-баллы'!$A$3:$E$52,2,0)</f>
        <v>71</v>
      </c>
      <c r="AG14" s="10"/>
      <c r="AH14" s="7">
        <v>0</v>
      </c>
      <c r="AI14" s="7">
        <v>7</v>
      </c>
      <c r="AJ14" s="7">
        <v>40</v>
      </c>
      <c r="AK14" s="41" t="s">
        <v>108</v>
      </c>
      <c r="AL14" s="7">
        <v>8</v>
      </c>
      <c r="AM14" s="7">
        <f>VLOOKUP(AL14,'Место-баллы'!$A$3:$E$52,2,0)</f>
        <v>71</v>
      </c>
    </row>
    <row r="15" spans="2:39" x14ac:dyDescent="0.25">
      <c r="B15" s="7">
        <f>RANK(C15,C$8:C$17,0)</f>
        <v>8</v>
      </c>
      <c r="C15" s="7">
        <f>SUMIF($F$1:$AM$1,1,$F15:$AM15)</f>
        <v>298</v>
      </c>
      <c r="D15" s="10"/>
      <c r="E15" s="15" t="s">
        <v>40</v>
      </c>
      <c r="F15" s="10"/>
      <c r="G15" s="7">
        <v>4</v>
      </c>
      <c r="H15" s="7">
        <v>52</v>
      </c>
      <c r="I15" s="13">
        <f>TIME(0,G15,H15)</f>
        <v>3.37962962962963E-3</v>
      </c>
      <c r="J15" s="7">
        <v>126</v>
      </c>
      <c r="K15" s="7">
        <f>J$2-J15</f>
        <v>0</v>
      </c>
      <c r="L15" s="13">
        <f>I15+TIME(0,0,K15)</f>
        <v>3.37962962962963E-3</v>
      </c>
      <c r="M15" s="7">
        <f>RANK(L15,L$8:L$17,1)</f>
        <v>8</v>
      </c>
      <c r="N15" s="7">
        <f>VLOOKUP(M15,'Место-баллы'!$A$3:$E$52,2,0)</f>
        <v>71</v>
      </c>
      <c r="O15" s="10"/>
      <c r="P15" s="7">
        <v>1</v>
      </c>
      <c r="Q15" s="7">
        <v>55</v>
      </c>
      <c r="R15" s="13">
        <f>TIME(0,P15,Q15)</f>
        <v>1.3310185185185185E-3</v>
      </c>
      <c r="S15" s="7">
        <v>1</v>
      </c>
      <c r="T15" s="7">
        <f>S$2-S15</f>
        <v>0</v>
      </c>
      <c r="U15" s="13">
        <f>R15+TIME(0,0,T15)</f>
        <v>1.3310185185185185E-3</v>
      </c>
      <c r="V15" s="7">
        <f>RANK(U15,U$8:U$17,1)</f>
        <v>4</v>
      </c>
      <c r="W15" s="7">
        <f>VLOOKUP(V15,'Место-баллы'!$A$3:$E$52,2,0)</f>
        <v>85</v>
      </c>
      <c r="X15" s="10"/>
      <c r="Y15" s="7">
        <v>8</v>
      </c>
      <c r="Z15" s="7">
        <v>5</v>
      </c>
      <c r="AA15" s="13">
        <f>TIME(0,Y15,Z15)</f>
        <v>5.6134259259259271E-3</v>
      </c>
      <c r="AB15" s="7">
        <v>79</v>
      </c>
      <c r="AC15" s="7">
        <f>AB$2-AB15</f>
        <v>2</v>
      </c>
      <c r="AD15" s="13">
        <f>AA15+TIME(0,0,AC15)</f>
        <v>5.6365740740740751E-3</v>
      </c>
      <c r="AE15" s="7">
        <f>RANK(AD15,AD$8:AD$17,1)</f>
        <v>7</v>
      </c>
      <c r="AF15" s="7">
        <f>VLOOKUP(AE15,'Место-баллы'!$A$3:$E$52,2,0)</f>
        <v>73</v>
      </c>
      <c r="AG15" s="10"/>
      <c r="AH15" s="7">
        <v>0</v>
      </c>
      <c r="AI15" s="7">
        <v>7</v>
      </c>
      <c r="AJ15" s="7">
        <v>75</v>
      </c>
      <c r="AK15" s="41" t="s">
        <v>106</v>
      </c>
      <c r="AL15" s="7">
        <v>9</v>
      </c>
      <c r="AM15" s="7">
        <f>VLOOKUP(AL15,'Место-баллы'!$A$3:$E$52,2,0)</f>
        <v>69</v>
      </c>
    </row>
    <row r="16" spans="2:39" x14ac:dyDescent="0.25">
      <c r="B16" s="7">
        <f>RANK(C16,C$8:C$17,0)</f>
        <v>9</v>
      </c>
      <c r="C16" s="7">
        <f>SUMIF($F$1:$AM$1,1,$F16:$AM16)</f>
        <v>297</v>
      </c>
      <c r="D16" s="10"/>
      <c r="E16" s="15" t="s">
        <v>41</v>
      </c>
      <c r="F16" s="10"/>
      <c r="G16" s="7">
        <v>5</v>
      </c>
      <c r="H16" s="7">
        <v>5</v>
      </c>
      <c r="I16" s="13">
        <f>TIME(0,G16,H16)</f>
        <v>3.530092592592592E-3</v>
      </c>
      <c r="J16" s="7">
        <v>120</v>
      </c>
      <c r="K16" s="7">
        <f>J$2-J16</f>
        <v>6</v>
      </c>
      <c r="L16" s="13">
        <f>I16+TIME(0,0,K16)</f>
        <v>3.5995370370370365E-3</v>
      </c>
      <c r="M16" s="7">
        <f>RANK(L16,L$8:L$17,1)</f>
        <v>10</v>
      </c>
      <c r="N16" s="7">
        <f>VLOOKUP(M16,'Место-баллы'!$A$3:$E$52,2,0)</f>
        <v>67</v>
      </c>
      <c r="O16" s="10"/>
      <c r="P16" s="7">
        <v>2</v>
      </c>
      <c r="Q16" s="7">
        <v>36</v>
      </c>
      <c r="R16" s="13">
        <f>TIME(0,P16,Q16)</f>
        <v>1.8055555555555557E-3</v>
      </c>
      <c r="S16" s="7">
        <v>1</v>
      </c>
      <c r="T16" s="7">
        <f>S$2-S16</f>
        <v>0</v>
      </c>
      <c r="U16" s="13">
        <f>R16+TIME(0,0,T16)</f>
        <v>1.8055555555555557E-3</v>
      </c>
      <c r="V16" s="7">
        <f>RANK(U16,U$8:U$17,1)</f>
        <v>8</v>
      </c>
      <c r="W16" s="7">
        <f>VLOOKUP(V16,'Место-баллы'!$A$3:$E$52,2,0)</f>
        <v>71</v>
      </c>
      <c r="X16" s="10"/>
      <c r="Y16" s="7">
        <v>8</v>
      </c>
      <c r="Z16" s="7">
        <v>5</v>
      </c>
      <c r="AA16" s="13">
        <f>TIME(0,Y16,Z16)</f>
        <v>5.6134259259259271E-3</v>
      </c>
      <c r="AB16" s="7">
        <v>59</v>
      </c>
      <c r="AC16" s="7">
        <f>AB$2-AB16</f>
        <v>22</v>
      </c>
      <c r="AD16" s="13">
        <f>AA16+TIME(0,0,AC16)</f>
        <v>5.8680555555555569E-3</v>
      </c>
      <c r="AE16" s="7">
        <f>RANK(AD16,AD$8:AD$17,1)</f>
        <v>9</v>
      </c>
      <c r="AF16" s="7">
        <f>VLOOKUP(AE16,'Место-баллы'!$A$3:$E$52,2,0)</f>
        <v>69</v>
      </c>
      <c r="AG16" s="10"/>
      <c r="AH16" s="7">
        <v>0</v>
      </c>
      <c r="AI16" s="7">
        <v>6</v>
      </c>
      <c r="AJ16" s="7">
        <v>93</v>
      </c>
      <c r="AK16" s="41" t="s">
        <v>109</v>
      </c>
      <c r="AL16" s="7">
        <v>3</v>
      </c>
      <c r="AM16" s="7">
        <f>VLOOKUP(AL16,'Место-баллы'!$A$3:$E$52,2,0)</f>
        <v>90</v>
      </c>
    </row>
    <row r="17" spans="2:39" x14ac:dyDescent="0.25">
      <c r="B17" s="7">
        <f>RANK(C17,C$8:C$17,0)</f>
        <v>10</v>
      </c>
      <c r="C17" s="7">
        <f>SUMIF($F$1:$AM$1,1,$F17:$AM17)</f>
        <v>285</v>
      </c>
      <c r="D17" s="10"/>
      <c r="E17" s="15" t="s">
        <v>45</v>
      </c>
      <c r="F17" s="10"/>
      <c r="G17" s="7">
        <v>5</v>
      </c>
      <c r="H17" s="7">
        <v>5</v>
      </c>
      <c r="I17" s="13">
        <f>TIME(0,G17,H17)</f>
        <v>3.530092592592592E-3</v>
      </c>
      <c r="J17" s="7">
        <v>121</v>
      </c>
      <c r="K17" s="7">
        <f>J$2-J17</f>
        <v>5</v>
      </c>
      <c r="L17" s="13">
        <f>I17+TIME(0,0,K17)</f>
        <v>3.5879629629629625E-3</v>
      </c>
      <c r="M17" s="7">
        <f>RANK(L17,L$8:L$17,1)</f>
        <v>9</v>
      </c>
      <c r="N17" s="7">
        <f>VLOOKUP(M17,'Место-баллы'!$A$3:$E$52,2,0)</f>
        <v>69</v>
      </c>
      <c r="O17" s="10"/>
      <c r="P17" s="7">
        <v>3</v>
      </c>
      <c r="Q17" s="7">
        <v>34</v>
      </c>
      <c r="R17" s="13">
        <f>TIME(0,P17,Q17)</f>
        <v>2.4768518518518516E-3</v>
      </c>
      <c r="S17" s="7">
        <v>1</v>
      </c>
      <c r="T17" s="7">
        <f>S$2-S17</f>
        <v>0</v>
      </c>
      <c r="U17" s="13">
        <f>R17+TIME(0,0,T17)</f>
        <v>2.4768518518518516E-3</v>
      </c>
      <c r="V17" s="7">
        <f>RANK(U17,U$8:U$17,1)</f>
        <v>9</v>
      </c>
      <c r="W17" s="7">
        <f>VLOOKUP(V17,'Место-баллы'!$A$3:$E$52,2,0)</f>
        <v>69</v>
      </c>
      <c r="X17" s="10"/>
      <c r="Y17" s="7">
        <v>8</v>
      </c>
      <c r="Z17" s="7">
        <v>5</v>
      </c>
      <c r="AA17" s="13">
        <f>TIME(0,Y17,Z17)</f>
        <v>5.6134259259259271E-3</v>
      </c>
      <c r="AB17" s="7">
        <v>17</v>
      </c>
      <c r="AC17" s="7">
        <f>AB$2-AB17</f>
        <v>64</v>
      </c>
      <c r="AD17" s="13">
        <f>AA17+TIME(0,0,AC17)</f>
        <v>6.3541666666666677E-3</v>
      </c>
      <c r="AE17" s="7">
        <f>RANK(AD17,AD$8:AD$17,1)</f>
        <v>10</v>
      </c>
      <c r="AF17" s="7">
        <f>VLOOKUP(AE17,'Место-баллы'!$A$3:$E$52,2,0)</f>
        <v>67</v>
      </c>
      <c r="AG17" s="10"/>
      <c r="AH17" s="7">
        <v>0</v>
      </c>
      <c r="AI17" s="7">
        <v>6</v>
      </c>
      <c r="AJ17" s="7">
        <v>97</v>
      </c>
      <c r="AK17" s="41" t="s">
        <v>114</v>
      </c>
      <c r="AL17" s="7">
        <v>5</v>
      </c>
      <c r="AM17" s="7">
        <f>VLOOKUP(AL17,'Место-баллы'!$A$3:$E$52,2,0)</f>
        <v>80</v>
      </c>
    </row>
    <row r="18" spans="2:39" ht="15.75" customHeight="1" x14ac:dyDescent="0.25"/>
    <row r="19" spans="2:39" ht="15.75" customHeight="1" x14ac:dyDescent="0.25"/>
    <row r="20" spans="2:39" ht="15.75" customHeight="1" x14ac:dyDescent="0.25"/>
    <row r="21" spans="2:39" ht="15.75" customHeight="1" x14ac:dyDescent="0.25"/>
    <row r="22" spans="2:39" ht="15.75" customHeight="1" x14ac:dyDescent="0.25"/>
    <row r="23" spans="2:39" ht="15.75" customHeight="1" x14ac:dyDescent="0.25"/>
    <row r="24" spans="2:39" ht="15.75" customHeight="1" x14ac:dyDescent="0.25"/>
    <row r="25" spans="2:39" ht="15.75" customHeight="1" x14ac:dyDescent="0.25"/>
    <row r="26" spans="2:39" ht="15.75" customHeight="1" x14ac:dyDescent="0.25"/>
    <row r="27" spans="2:39" ht="15.75" customHeight="1" x14ac:dyDescent="0.25"/>
    <row r="28" spans="2:39" ht="15.75" customHeight="1" x14ac:dyDescent="0.25"/>
    <row r="29" spans="2:39" ht="15.75" customHeight="1" x14ac:dyDescent="0.25"/>
    <row r="30" spans="2:39" ht="15.75" customHeight="1" x14ac:dyDescent="0.25"/>
    <row r="31" spans="2:39" ht="15.75" customHeight="1" x14ac:dyDescent="0.25"/>
    <row r="32" spans="2:3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</sheetData>
  <mergeCells count="6">
    <mergeCell ref="AH5:AM6"/>
    <mergeCell ref="B5:C6"/>
    <mergeCell ref="E5:E6"/>
    <mergeCell ref="G5:N6"/>
    <mergeCell ref="P5:W6"/>
    <mergeCell ref="Y5:AF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6D25C-3B81-4B03-950B-CB574C30A8EB}">
  <sheetPr>
    <pageSetUpPr fitToPage="1"/>
  </sheetPr>
  <dimension ref="B1:AJ47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Q3" sqref="Q3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8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style="16" customWidth="1"/>
    <col min="16" max="16" width="8.7109375" style="16" bestFit="1" customWidth="1"/>
    <col min="17" max="17" width="9.140625" style="16" bestFit="1" customWidth="1"/>
    <col min="18" max="18" width="6.85546875" style="16" customWidth="1"/>
    <col min="19" max="19" width="7.140625" style="16" customWidth="1"/>
    <col min="20" max="20" width="6.85546875" style="16" customWidth="1"/>
    <col min="21" max="21" width="1.42578125" customWidth="1"/>
    <col min="22" max="22" width="5.140625" hidden="1" customWidth="1" outlineLevel="1"/>
    <col min="23" max="23" width="4.28515625" hidden="1" customWidth="1" outlineLevel="1"/>
    <col min="24" max="24" width="7.140625" hidden="1" customWidth="1" outlineLevel="1"/>
    <col min="25" max="25" width="6.85546875" customWidth="1" collapsed="1"/>
    <col min="26" max="26" width="7.85546875" hidden="1" customWidth="1" outlineLevel="1"/>
    <col min="27" max="27" width="7.140625" hidden="1" customWidth="1" outlineLevel="1"/>
    <col min="28" max="28" width="7.140625" customWidth="1" collapsed="1"/>
    <col min="29" max="29" width="6.85546875" customWidth="1"/>
    <col min="30" max="30" width="1.42578125" customWidth="1"/>
    <col min="31" max="31" width="5.140625" hidden="1" customWidth="1" outlineLevel="1"/>
    <col min="32" max="32" width="4.28515625" hidden="1" customWidth="1" outlineLevel="1"/>
    <col min="33" max="33" width="7.85546875" hidden="1" customWidth="1" outlineLevel="1"/>
    <col min="34" max="34" width="9.7109375" bestFit="1" customWidth="1" collapsed="1"/>
    <col min="35" max="35" width="7.140625" customWidth="1"/>
    <col min="36" max="36" width="6.85546875" customWidth="1"/>
  </cols>
  <sheetData>
    <row r="1" spans="2:36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R1" s="17"/>
      <c r="S1" s="17"/>
      <c r="T1" s="18">
        <v>1</v>
      </c>
      <c r="V1" s="3"/>
      <c r="W1" s="3"/>
      <c r="X1" s="3"/>
      <c r="Y1" s="3"/>
      <c r="Z1" s="3"/>
      <c r="AA1" s="3"/>
      <c r="AB1" s="3"/>
      <c r="AC1" s="4">
        <v>1</v>
      </c>
      <c r="AE1" s="3"/>
      <c r="AF1" s="3"/>
      <c r="AG1" s="3"/>
      <c r="AH1" s="3"/>
      <c r="AI1" s="3"/>
      <c r="AJ1" s="4">
        <v>1</v>
      </c>
    </row>
    <row r="2" spans="2:36" x14ac:dyDescent="0.25">
      <c r="E2" s="12"/>
      <c r="G2" s="3"/>
      <c r="H2" s="3"/>
      <c r="I2" s="3"/>
      <c r="J2" s="5">
        <v>126</v>
      </c>
      <c r="K2" s="3"/>
      <c r="L2" s="3"/>
      <c r="M2" s="3"/>
      <c r="N2" s="3"/>
      <c r="R2" s="17"/>
      <c r="S2" s="17"/>
      <c r="T2" s="17"/>
      <c r="V2" s="3"/>
      <c r="W2" s="3"/>
      <c r="X2" s="3"/>
      <c r="Y2" s="5">
        <v>38</v>
      </c>
      <c r="Z2" s="3"/>
      <c r="AA2" s="3"/>
      <c r="AB2" s="3"/>
      <c r="AC2" s="3"/>
      <c r="AE2" s="3"/>
      <c r="AF2" s="3"/>
      <c r="AG2" s="3"/>
      <c r="AH2" s="3"/>
      <c r="AI2" s="3"/>
      <c r="AJ2" s="3"/>
    </row>
    <row r="3" spans="2:36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R3" s="17"/>
      <c r="S3" s="17"/>
      <c r="T3" s="17"/>
      <c r="V3" s="3"/>
      <c r="W3" s="3"/>
      <c r="X3" s="3"/>
      <c r="Y3" s="6" t="s">
        <v>31</v>
      </c>
      <c r="Z3" s="3"/>
      <c r="AA3" s="3"/>
      <c r="AB3" s="3"/>
      <c r="AC3" s="3"/>
      <c r="AE3" s="3"/>
      <c r="AF3" s="3"/>
      <c r="AG3" s="3"/>
      <c r="AH3" s="3"/>
      <c r="AI3" s="3"/>
      <c r="AJ3" s="3"/>
    </row>
    <row r="4" spans="2:36" x14ac:dyDescent="0.25">
      <c r="G4" s="3"/>
      <c r="H4" s="3"/>
      <c r="I4" s="3"/>
      <c r="J4" s="3"/>
      <c r="K4" s="3"/>
      <c r="L4" s="3"/>
      <c r="M4" s="3"/>
      <c r="N4" s="3"/>
      <c r="R4" s="17"/>
      <c r="S4" s="17"/>
      <c r="T4" s="17"/>
      <c r="V4" s="3"/>
      <c r="W4" s="3"/>
      <c r="X4" s="3"/>
      <c r="Y4" s="3"/>
      <c r="Z4" s="3"/>
      <c r="AA4" s="3"/>
      <c r="AB4" s="3"/>
      <c r="AC4" s="3"/>
      <c r="AE4" s="3"/>
      <c r="AF4" s="3"/>
      <c r="AG4" s="3"/>
      <c r="AH4" s="3"/>
      <c r="AI4" s="3"/>
      <c r="AJ4" s="3"/>
    </row>
    <row r="5" spans="2:36" ht="15" customHeight="1" x14ac:dyDescent="0.25">
      <c r="B5" s="31" t="s">
        <v>4</v>
      </c>
      <c r="C5" s="32"/>
      <c r="D5" s="7"/>
      <c r="E5" s="25" t="s">
        <v>22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19"/>
      <c r="P5" s="33" t="s">
        <v>19</v>
      </c>
      <c r="Q5" s="34"/>
      <c r="R5" s="34"/>
      <c r="S5" s="34"/>
      <c r="T5" s="35"/>
      <c r="U5" s="7"/>
      <c r="V5" s="25" t="s">
        <v>20</v>
      </c>
      <c r="W5" s="26"/>
      <c r="X5" s="26"/>
      <c r="Y5" s="26"/>
      <c r="Z5" s="26"/>
      <c r="AA5" s="26"/>
      <c r="AB5" s="26"/>
      <c r="AC5" s="27"/>
      <c r="AD5" s="7"/>
      <c r="AE5" s="25" t="s">
        <v>5</v>
      </c>
      <c r="AF5" s="26"/>
      <c r="AG5" s="26"/>
      <c r="AH5" s="26"/>
      <c r="AI5" s="26"/>
      <c r="AJ5" s="27"/>
    </row>
    <row r="6" spans="2:36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20"/>
      <c r="P6" s="36"/>
      <c r="Q6" s="37"/>
      <c r="R6" s="37"/>
      <c r="S6" s="37"/>
      <c r="T6" s="38"/>
      <c r="U6" s="8"/>
      <c r="V6" s="28"/>
      <c r="W6" s="29"/>
      <c r="X6" s="29"/>
      <c r="Y6" s="29"/>
      <c r="Z6" s="29"/>
      <c r="AA6" s="29"/>
      <c r="AB6" s="29"/>
      <c r="AC6" s="30"/>
      <c r="AD6" s="8"/>
      <c r="AE6" s="28"/>
      <c r="AF6" s="29"/>
      <c r="AG6" s="29"/>
      <c r="AH6" s="29"/>
      <c r="AI6" s="29"/>
      <c r="AJ6" s="30"/>
    </row>
    <row r="7" spans="2:36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20"/>
      <c r="P7" s="21" t="s">
        <v>23</v>
      </c>
      <c r="Q7" s="14" t="s">
        <v>24</v>
      </c>
      <c r="R7" s="21" t="s">
        <v>14</v>
      </c>
      <c r="S7" s="14" t="s">
        <v>12</v>
      </c>
      <c r="T7" s="14" t="s">
        <v>13</v>
      </c>
      <c r="U7" s="9"/>
      <c r="V7" s="11" t="s">
        <v>9</v>
      </c>
      <c r="W7" s="11" t="s">
        <v>10</v>
      </c>
      <c r="X7" s="11" t="s">
        <v>11</v>
      </c>
      <c r="Y7" s="39" t="s">
        <v>14</v>
      </c>
      <c r="Z7" s="11" t="s">
        <v>15</v>
      </c>
      <c r="AA7" s="11" t="s">
        <v>11</v>
      </c>
      <c r="AB7" s="11" t="s">
        <v>12</v>
      </c>
      <c r="AC7" s="11" t="s">
        <v>13</v>
      </c>
      <c r="AD7" s="9"/>
      <c r="AE7" s="11" t="s">
        <v>9</v>
      </c>
      <c r="AF7" s="11" t="s">
        <v>10</v>
      </c>
      <c r="AG7" s="11" t="s">
        <v>115</v>
      </c>
      <c r="AH7" s="11" t="s">
        <v>11</v>
      </c>
      <c r="AI7" s="11" t="s">
        <v>12</v>
      </c>
      <c r="AJ7" s="11" t="s">
        <v>13</v>
      </c>
    </row>
    <row r="8" spans="2:36" x14ac:dyDescent="0.25">
      <c r="B8" s="7">
        <f>RANK(C8,C$8:C$15,0)</f>
        <v>1</v>
      </c>
      <c r="C8" s="7">
        <f>SUMIF($F$1:$AJ$1,1,$F8:$AJ8)</f>
        <v>375</v>
      </c>
      <c r="D8" s="10"/>
      <c r="E8" s="15" t="s">
        <v>51</v>
      </c>
      <c r="F8" s="10"/>
      <c r="G8" s="7">
        <v>3</v>
      </c>
      <c r="H8" s="7">
        <v>52</v>
      </c>
      <c r="I8" s="13">
        <f>TIME(0,G8,H8)</f>
        <v>2.685185185185185E-3</v>
      </c>
      <c r="J8" s="7">
        <v>126</v>
      </c>
      <c r="K8" s="7">
        <f>J$2-J8</f>
        <v>0</v>
      </c>
      <c r="L8" s="13">
        <f>I8+TIME(0,0,K8)</f>
        <v>2.685185185185185E-3</v>
      </c>
      <c r="M8" s="7">
        <f>RANK(L8,L$8:L$15,1)</f>
        <v>1</v>
      </c>
      <c r="N8" s="7">
        <f>VLOOKUP(M8,'Место-баллы'!$A$3:$E$52,2,0)</f>
        <v>100</v>
      </c>
      <c r="O8" s="20"/>
      <c r="P8" s="43">
        <v>54</v>
      </c>
      <c r="Q8" s="43">
        <v>66</v>
      </c>
      <c r="R8" s="19">
        <f>P8+Q8</f>
        <v>120</v>
      </c>
      <c r="S8" s="19">
        <f>RANK(R8,R$8:R$15,0)</f>
        <v>1</v>
      </c>
      <c r="T8" s="19">
        <f>VLOOKUP(S8,'Место-баллы'!$A$3:$E$52,2,0)</f>
        <v>100</v>
      </c>
      <c r="U8" s="10"/>
      <c r="V8" s="7">
        <v>4</v>
      </c>
      <c r="W8" s="7">
        <v>5</v>
      </c>
      <c r="X8" s="13">
        <f>TIME(0,V8,W8)</f>
        <v>2.8356481481481479E-3</v>
      </c>
      <c r="Y8" s="7">
        <v>35</v>
      </c>
      <c r="Z8" s="7">
        <f>Y$2-Y8</f>
        <v>3</v>
      </c>
      <c r="AA8" s="13">
        <f>X8+TIME(0,0,Z8)</f>
        <v>2.8703703703703699E-3</v>
      </c>
      <c r="AB8" s="7">
        <f>RANK(AA8,AA$8:AA$15,1)</f>
        <v>1</v>
      </c>
      <c r="AC8" s="7">
        <f>VLOOKUP(AB8,'Место-баллы'!$A$3:$E$52,2,0)</f>
        <v>100</v>
      </c>
      <c r="AD8" s="10"/>
      <c r="AE8" s="7">
        <v>0</v>
      </c>
      <c r="AF8" s="7">
        <v>12</v>
      </c>
      <c r="AG8" s="7">
        <v>85</v>
      </c>
      <c r="AH8" s="41" t="s">
        <v>118</v>
      </c>
      <c r="AI8" s="7">
        <v>6</v>
      </c>
      <c r="AJ8" s="7">
        <f>VLOOKUP(AI8,'Место-баллы'!$A$3:$E$52,2,0)</f>
        <v>75</v>
      </c>
    </row>
    <row r="9" spans="2:36" x14ac:dyDescent="0.25">
      <c r="B9" s="7">
        <f>RANK(C9,C$8:C$15,0)</f>
        <v>2</v>
      </c>
      <c r="C9" s="7">
        <f>SUMIF($F$1:$AJ$1,1,$F9:$AJ9)</f>
        <v>360</v>
      </c>
      <c r="D9" s="10"/>
      <c r="E9" s="15" t="s">
        <v>49</v>
      </c>
      <c r="F9" s="10"/>
      <c r="G9" s="7">
        <v>4</v>
      </c>
      <c r="H9" s="7">
        <v>13</v>
      </c>
      <c r="I9" s="13">
        <f>TIME(0,G9,H9)</f>
        <v>2.9282407407407412E-3</v>
      </c>
      <c r="J9" s="7">
        <v>126</v>
      </c>
      <c r="K9" s="7">
        <f>J$2-J9</f>
        <v>0</v>
      </c>
      <c r="L9" s="13">
        <f>I9+TIME(0,0,K9)</f>
        <v>2.9282407407407412E-3</v>
      </c>
      <c r="M9" s="7">
        <f>RANK(L9,L$8:L$15,1)</f>
        <v>4</v>
      </c>
      <c r="N9" s="7">
        <f>VLOOKUP(M9,'Место-баллы'!$A$3:$E$52,2,0)</f>
        <v>85</v>
      </c>
      <c r="O9" s="20"/>
      <c r="P9" s="43">
        <v>44</v>
      </c>
      <c r="Q9" s="43">
        <v>66</v>
      </c>
      <c r="R9" s="19">
        <f>P9+Q9</f>
        <v>110</v>
      </c>
      <c r="S9" s="19">
        <f>RANK(R9,R$8:R$15,0)</f>
        <v>2</v>
      </c>
      <c r="T9" s="19">
        <f>VLOOKUP(S9,'Место-баллы'!$A$3:$E$52,2,0)</f>
        <v>95</v>
      </c>
      <c r="U9" s="10"/>
      <c r="V9" s="7">
        <v>4</v>
      </c>
      <c r="W9" s="7">
        <v>5</v>
      </c>
      <c r="X9" s="13">
        <f>TIME(0,V9,W9)</f>
        <v>2.8356481481481479E-3</v>
      </c>
      <c r="Y9" s="7">
        <f>24+9</f>
        <v>33</v>
      </c>
      <c r="Z9" s="7">
        <f>Y$2-Y9</f>
        <v>5</v>
      </c>
      <c r="AA9" s="13">
        <f>X9+TIME(0,0,Z9)</f>
        <v>2.8935185185185184E-3</v>
      </c>
      <c r="AB9" s="7">
        <f>RANK(AA9,AA$8:AA$15,1)</f>
        <v>2</v>
      </c>
      <c r="AC9" s="7">
        <f>VLOOKUP(AB9,'Место-баллы'!$A$3:$E$52,2,0)</f>
        <v>95</v>
      </c>
      <c r="AD9" s="10"/>
      <c r="AE9" s="7">
        <v>0</v>
      </c>
      <c r="AF9" s="7">
        <v>12</v>
      </c>
      <c r="AG9" s="7">
        <v>75</v>
      </c>
      <c r="AH9" s="41" t="s">
        <v>164</v>
      </c>
      <c r="AI9" s="7">
        <v>4</v>
      </c>
      <c r="AJ9" s="7">
        <f>VLOOKUP(AI9,'Место-баллы'!$A$3:$E$52,2,0)</f>
        <v>85</v>
      </c>
    </row>
    <row r="10" spans="2:36" x14ac:dyDescent="0.25">
      <c r="B10" s="7">
        <f>RANK(C10,C$8:C$15,0)</f>
        <v>3</v>
      </c>
      <c r="C10" s="7">
        <f>SUMIF($F$1:$AJ$1,1,$F10:$AJ10)</f>
        <v>355</v>
      </c>
      <c r="D10" s="10"/>
      <c r="E10" s="15" t="s">
        <v>50</v>
      </c>
      <c r="F10" s="10"/>
      <c r="G10" s="7">
        <v>3</v>
      </c>
      <c r="H10" s="7">
        <v>58</v>
      </c>
      <c r="I10" s="13">
        <f>TIME(0,G10,H10)</f>
        <v>2.7546296296296294E-3</v>
      </c>
      <c r="J10" s="7">
        <v>126</v>
      </c>
      <c r="K10" s="7">
        <f>J$2-J10</f>
        <v>0</v>
      </c>
      <c r="L10" s="13">
        <f>I10+TIME(0,0,K10)</f>
        <v>2.7546296296296294E-3</v>
      </c>
      <c r="M10" s="7">
        <f>RANK(L10,L$8:L$15,1)</f>
        <v>2</v>
      </c>
      <c r="N10" s="7">
        <f>VLOOKUP(M10,'Место-баллы'!$A$3:$E$52,2,0)</f>
        <v>95</v>
      </c>
      <c r="O10" s="20"/>
      <c r="P10" s="43">
        <v>48</v>
      </c>
      <c r="Q10" s="43">
        <v>61</v>
      </c>
      <c r="R10" s="19">
        <f>P10+Q10</f>
        <v>109</v>
      </c>
      <c r="S10" s="19">
        <f>RANK(R10,R$8:R$15,0)</f>
        <v>3</v>
      </c>
      <c r="T10" s="19">
        <f>VLOOKUP(S10,'Место-баллы'!$A$3:$E$52,2,0)</f>
        <v>90</v>
      </c>
      <c r="U10" s="10"/>
      <c r="V10" s="7">
        <v>4</v>
      </c>
      <c r="W10" s="7">
        <v>5</v>
      </c>
      <c r="X10" s="13">
        <f>TIME(0,V10,W10)</f>
        <v>2.8356481481481479E-3</v>
      </c>
      <c r="Y10" s="7">
        <v>32</v>
      </c>
      <c r="Z10" s="7">
        <f>Y$2-Y10</f>
        <v>6</v>
      </c>
      <c r="AA10" s="13">
        <f>X10+TIME(0,0,Z10)</f>
        <v>2.9050925925925924E-3</v>
      </c>
      <c r="AB10" s="7">
        <f>RANK(AA10,AA$8:AA$15,1)</f>
        <v>3</v>
      </c>
      <c r="AC10" s="7">
        <f>VLOOKUP(AB10,'Место-баллы'!$A$3:$E$52,2,0)</f>
        <v>90</v>
      </c>
      <c r="AD10" s="10"/>
      <c r="AE10" s="7">
        <v>0</v>
      </c>
      <c r="AF10" s="7">
        <v>12</v>
      </c>
      <c r="AG10" s="7">
        <v>76</v>
      </c>
      <c r="AH10" s="41" t="s">
        <v>119</v>
      </c>
      <c r="AI10" s="7">
        <v>5</v>
      </c>
      <c r="AJ10" s="7">
        <f>VLOOKUP(AI10,'Место-баллы'!$A$3:$E$52,2,0)</f>
        <v>80</v>
      </c>
    </row>
    <row r="11" spans="2:36" x14ac:dyDescent="0.25">
      <c r="B11" s="7">
        <f>RANK(C11,C$8:C$15,0)</f>
        <v>4</v>
      </c>
      <c r="C11" s="7">
        <f>SUMIF($F$1:$AJ$1,1,$F11:$AJ11)</f>
        <v>345</v>
      </c>
      <c r="D11" s="10"/>
      <c r="E11" s="15" t="s">
        <v>48</v>
      </c>
      <c r="F11" s="10"/>
      <c r="G11" s="7">
        <v>4</v>
      </c>
      <c r="H11" s="7">
        <v>5</v>
      </c>
      <c r="I11" s="13">
        <f>TIME(0,G11,H11)</f>
        <v>2.8356481481481479E-3</v>
      </c>
      <c r="J11" s="7">
        <v>126</v>
      </c>
      <c r="K11" s="7">
        <f>J$2-J11</f>
        <v>0</v>
      </c>
      <c r="L11" s="13">
        <f>I11+TIME(0,0,K11)</f>
        <v>2.8356481481481479E-3</v>
      </c>
      <c r="M11" s="7">
        <f>RANK(L11,L$8:L$15,1)</f>
        <v>3</v>
      </c>
      <c r="N11" s="7">
        <f>VLOOKUP(M11,'Место-баллы'!$A$3:$E$52,2,0)</f>
        <v>90</v>
      </c>
      <c r="O11" s="20"/>
      <c r="P11" s="43">
        <v>52</v>
      </c>
      <c r="Q11" s="43">
        <v>44</v>
      </c>
      <c r="R11" s="19">
        <f>P11+Q11</f>
        <v>96</v>
      </c>
      <c r="S11" s="19">
        <f>RANK(R11,R$8:R$15,0)</f>
        <v>5</v>
      </c>
      <c r="T11" s="19">
        <f>VLOOKUP(S11,'Место-баллы'!$A$3:$E$52,2,0)</f>
        <v>80</v>
      </c>
      <c r="U11" s="10"/>
      <c r="V11" s="7">
        <v>4</v>
      </c>
      <c r="W11" s="7">
        <v>5</v>
      </c>
      <c r="X11" s="13">
        <f>TIME(0,V11,W11)</f>
        <v>2.8356481481481479E-3</v>
      </c>
      <c r="Y11" s="7">
        <v>30</v>
      </c>
      <c r="Z11" s="7">
        <f>Y$2-Y11</f>
        <v>8</v>
      </c>
      <c r="AA11" s="13">
        <f>X11+TIME(0,0,Z11)</f>
        <v>2.9282407407407404E-3</v>
      </c>
      <c r="AB11" s="7">
        <f>RANK(AA11,AA$8:AA$15,1)</f>
        <v>4</v>
      </c>
      <c r="AC11" s="7">
        <f>VLOOKUP(AB11,'Место-баллы'!$A$3:$E$52,2,0)</f>
        <v>85</v>
      </c>
      <c r="AD11" s="10"/>
      <c r="AE11" s="7">
        <v>0</v>
      </c>
      <c r="AF11" s="7">
        <v>12</v>
      </c>
      <c r="AG11" s="7">
        <v>35</v>
      </c>
      <c r="AH11" s="41" t="s">
        <v>149</v>
      </c>
      <c r="AI11" s="7">
        <v>3</v>
      </c>
      <c r="AJ11" s="7">
        <f>VLOOKUP(AI11,'Место-баллы'!$A$3:$E$52,2,0)</f>
        <v>90</v>
      </c>
    </row>
    <row r="12" spans="2:36" x14ac:dyDescent="0.25">
      <c r="B12" s="7">
        <f>RANK(C12,C$8:C$15,0)</f>
        <v>5</v>
      </c>
      <c r="C12" s="7">
        <f>SUMIF($F$1:$AJ$1,1,$F12:$AJ12)</f>
        <v>331</v>
      </c>
      <c r="D12" s="10"/>
      <c r="E12" s="15" t="s">
        <v>46</v>
      </c>
      <c r="F12" s="10"/>
      <c r="G12" s="7">
        <v>5</v>
      </c>
      <c r="H12" s="7">
        <v>5</v>
      </c>
      <c r="I12" s="13">
        <f>TIME(0,G12,H12)</f>
        <v>3.530092592592592E-3</v>
      </c>
      <c r="J12" s="7">
        <v>124</v>
      </c>
      <c r="K12" s="7">
        <f>J$2-J12</f>
        <v>2</v>
      </c>
      <c r="L12" s="13">
        <f>I12+TIME(0,0,K12)</f>
        <v>3.5532407407407401E-3</v>
      </c>
      <c r="M12" s="7">
        <f>RANK(L12,L$8:L$15,1)</f>
        <v>8</v>
      </c>
      <c r="N12" s="7">
        <f>VLOOKUP(M12,'Место-баллы'!$A$3:$E$52,2,0)</f>
        <v>71</v>
      </c>
      <c r="O12" s="20"/>
      <c r="P12" s="43">
        <v>53</v>
      </c>
      <c r="Q12" s="43">
        <v>52</v>
      </c>
      <c r="R12" s="19">
        <f>P12+Q12</f>
        <v>105</v>
      </c>
      <c r="S12" s="19">
        <f>RANK(R12,R$8:R$15,0)</f>
        <v>4</v>
      </c>
      <c r="T12" s="19">
        <f>VLOOKUP(S12,'Место-баллы'!$A$3:$E$52,2,0)</f>
        <v>85</v>
      </c>
      <c r="U12" s="10"/>
      <c r="V12" s="7">
        <v>4</v>
      </c>
      <c r="W12" s="7">
        <v>5</v>
      </c>
      <c r="X12" s="13">
        <f>TIME(0,V12,W12)</f>
        <v>2.8356481481481479E-3</v>
      </c>
      <c r="Y12" s="7">
        <v>28</v>
      </c>
      <c r="Z12" s="7">
        <f>Y$2-Y12</f>
        <v>10</v>
      </c>
      <c r="AA12" s="13">
        <f>X12+TIME(0,0,Z12)</f>
        <v>2.9513888888888888E-3</v>
      </c>
      <c r="AB12" s="7">
        <f>RANK(AA12,AA$8:AA$15,1)</f>
        <v>5</v>
      </c>
      <c r="AC12" s="7">
        <f>VLOOKUP(AB12,'Место-баллы'!$A$3:$E$52,2,0)</f>
        <v>80</v>
      </c>
      <c r="AD12" s="10"/>
      <c r="AE12" s="7">
        <v>0</v>
      </c>
      <c r="AF12" s="7">
        <v>12</v>
      </c>
      <c r="AG12" s="7">
        <v>21</v>
      </c>
      <c r="AH12" s="41" t="s">
        <v>116</v>
      </c>
      <c r="AI12" s="7">
        <v>2</v>
      </c>
      <c r="AJ12" s="7">
        <f>VLOOKUP(AI12,'Место-баллы'!$A$3:$E$52,2,0)</f>
        <v>95</v>
      </c>
    </row>
    <row r="13" spans="2:36" x14ac:dyDescent="0.25">
      <c r="B13" s="7">
        <f>RANK(C13,C$8:C$15,0)</f>
        <v>6</v>
      </c>
      <c r="C13" s="7">
        <f>SUMIF($F$1:$AJ$1,1,$F13:$AJ13)</f>
        <v>328</v>
      </c>
      <c r="D13" s="10"/>
      <c r="E13" s="15" t="s">
        <v>47</v>
      </c>
      <c r="F13" s="10"/>
      <c r="G13" s="7">
        <v>4</v>
      </c>
      <c r="H13" s="7">
        <v>25</v>
      </c>
      <c r="I13" s="13">
        <f>TIME(0,G13,H13)</f>
        <v>3.0671296296296297E-3</v>
      </c>
      <c r="J13" s="7">
        <v>126</v>
      </c>
      <c r="K13" s="7">
        <f>J$2-J13</f>
        <v>0</v>
      </c>
      <c r="L13" s="13">
        <f>I13+TIME(0,0,K13)</f>
        <v>3.0671296296296297E-3</v>
      </c>
      <c r="M13" s="7">
        <f>RANK(L13,L$8:L$15,1)</f>
        <v>5</v>
      </c>
      <c r="N13" s="7">
        <f>VLOOKUP(M13,'Место-баллы'!$A$3:$E$52,2,0)</f>
        <v>80</v>
      </c>
      <c r="O13" s="20"/>
      <c r="P13" s="43">
        <v>39</v>
      </c>
      <c r="Q13" s="43">
        <v>55</v>
      </c>
      <c r="R13" s="19">
        <f>P13+Q13</f>
        <v>94</v>
      </c>
      <c r="S13" s="19">
        <f>RANK(R13,R$8:R$15,0)</f>
        <v>6</v>
      </c>
      <c r="T13" s="19">
        <f>VLOOKUP(S13,'Место-баллы'!$A$3:$E$52,2,0)</f>
        <v>75</v>
      </c>
      <c r="U13" s="10"/>
      <c r="V13" s="7">
        <v>4</v>
      </c>
      <c r="W13" s="7">
        <v>5</v>
      </c>
      <c r="X13" s="13">
        <f>TIME(0,V13,W13)</f>
        <v>2.8356481481481479E-3</v>
      </c>
      <c r="Y13" s="7">
        <v>25</v>
      </c>
      <c r="Z13" s="7">
        <f>Y$2-Y13</f>
        <v>13</v>
      </c>
      <c r="AA13" s="13">
        <f>X13+TIME(0,0,Z13)</f>
        <v>2.9861111111111108E-3</v>
      </c>
      <c r="AB13" s="7">
        <f>RANK(AA13,AA$8:AA$15,1)</f>
        <v>7</v>
      </c>
      <c r="AC13" s="7">
        <f>VLOOKUP(AB13,'Место-баллы'!$A$3:$E$52,2,0)</f>
        <v>73</v>
      </c>
      <c r="AD13" s="10"/>
      <c r="AE13" s="7">
        <v>0</v>
      </c>
      <c r="AF13" s="7">
        <v>11</v>
      </c>
      <c r="AG13" s="7">
        <v>85</v>
      </c>
      <c r="AH13" s="41" t="s">
        <v>121</v>
      </c>
      <c r="AI13" s="7">
        <v>1</v>
      </c>
      <c r="AJ13" s="7">
        <f>VLOOKUP(AI13,'Место-баллы'!$A$3:$E$52,2,0)</f>
        <v>100</v>
      </c>
    </row>
    <row r="14" spans="2:36" x14ac:dyDescent="0.25">
      <c r="B14" s="7">
        <f>RANK(C14,C$8:C$15,0)</f>
        <v>7</v>
      </c>
      <c r="C14" s="7">
        <f>SUMIF($F$1:$AJ$1,1,$F14:$AJ14)</f>
        <v>294</v>
      </c>
      <c r="D14" s="10"/>
      <c r="E14" s="15" t="s">
        <v>32</v>
      </c>
      <c r="F14" s="10"/>
      <c r="G14" s="7">
        <v>4</v>
      </c>
      <c r="H14" s="7">
        <v>51</v>
      </c>
      <c r="I14" s="13">
        <f>TIME(0,G14,H14)</f>
        <v>3.3680555555555551E-3</v>
      </c>
      <c r="J14" s="7">
        <v>126</v>
      </c>
      <c r="K14" s="7">
        <f>J$2-J14</f>
        <v>0</v>
      </c>
      <c r="L14" s="13">
        <f>I14+TIME(0,0,K14)</f>
        <v>3.3680555555555551E-3</v>
      </c>
      <c r="M14" s="7">
        <f>RANK(L14,L$8:L$15,1)</f>
        <v>6</v>
      </c>
      <c r="N14" s="7">
        <f>VLOOKUP(M14,'Место-баллы'!$A$3:$E$52,2,0)</f>
        <v>75</v>
      </c>
      <c r="O14" s="20"/>
      <c r="P14" s="43">
        <v>30</v>
      </c>
      <c r="Q14" s="43">
        <v>40</v>
      </c>
      <c r="R14" s="19">
        <f>P14+Q14</f>
        <v>70</v>
      </c>
      <c r="S14" s="19">
        <f>RANK(R14,R$8:R$15,0)</f>
        <v>7</v>
      </c>
      <c r="T14" s="19">
        <f>VLOOKUP(S14,'Место-баллы'!$A$3:$E$52,2,0)</f>
        <v>73</v>
      </c>
      <c r="U14" s="10"/>
      <c r="V14" s="7">
        <v>4</v>
      </c>
      <c r="W14" s="7">
        <v>5</v>
      </c>
      <c r="X14" s="13">
        <f>TIME(0,V14,W14)</f>
        <v>2.8356481481481479E-3</v>
      </c>
      <c r="Y14" s="7">
        <v>26</v>
      </c>
      <c r="Z14" s="7">
        <f>Y$2-Y14</f>
        <v>12</v>
      </c>
      <c r="AA14" s="13">
        <f>X14+TIME(0,0,Z14)</f>
        <v>2.9745370370370368E-3</v>
      </c>
      <c r="AB14" s="7">
        <f>RANK(AA14,AA$8:AA$15,1)</f>
        <v>6</v>
      </c>
      <c r="AC14" s="7">
        <f>VLOOKUP(AB14,'Место-баллы'!$A$3:$E$52,2,0)</f>
        <v>75</v>
      </c>
      <c r="AD14" s="10"/>
      <c r="AE14" s="7">
        <v>0</v>
      </c>
      <c r="AF14" s="7">
        <v>15</v>
      </c>
      <c r="AG14" s="7">
        <v>1</v>
      </c>
      <c r="AH14" s="41" t="s">
        <v>117</v>
      </c>
      <c r="AI14" s="44">
        <v>8</v>
      </c>
      <c r="AJ14" s="7">
        <f>VLOOKUP(AI14,'Место-баллы'!$A$3:$E$52,2,0)</f>
        <v>71</v>
      </c>
    </row>
    <row r="15" spans="2:36" x14ac:dyDescent="0.25">
      <c r="B15" s="7">
        <f>RANK(C15,C$8:C$15,0)</f>
        <v>8</v>
      </c>
      <c r="C15" s="7">
        <f>SUMIF($F$1:$AJ$1,1,$F15:$AJ15)</f>
        <v>288</v>
      </c>
      <c r="D15" s="10"/>
      <c r="E15" s="15" t="s">
        <v>52</v>
      </c>
      <c r="F15" s="10"/>
      <c r="G15" s="7">
        <v>5</v>
      </c>
      <c r="H15" s="7">
        <v>5</v>
      </c>
      <c r="I15" s="13">
        <f>TIME(0,G15,H15)</f>
        <v>3.530092592592592E-3</v>
      </c>
      <c r="J15" s="7">
        <v>125</v>
      </c>
      <c r="K15" s="7">
        <f>J$2-J15</f>
        <v>1</v>
      </c>
      <c r="L15" s="13">
        <f>I15+TIME(0,0,K15)</f>
        <v>3.5416666666666661E-3</v>
      </c>
      <c r="M15" s="7">
        <f>RANK(L15,L$8:L$15,1)</f>
        <v>7</v>
      </c>
      <c r="N15" s="7">
        <f>VLOOKUP(M15,'Место-баллы'!$A$3:$E$52,2,0)</f>
        <v>73</v>
      </c>
      <c r="O15" s="20"/>
      <c r="P15" s="43">
        <v>23</v>
      </c>
      <c r="Q15" s="43">
        <v>40</v>
      </c>
      <c r="R15" s="19">
        <f>P15+Q15</f>
        <v>63</v>
      </c>
      <c r="S15" s="19">
        <f>RANK(R15,R$8:R$15,0)</f>
        <v>8</v>
      </c>
      <c r="T15" s="19">
        <f>VLOOKUP(S15,'Место-баллы'!$A$3:$E$52,2,0)</f>
        <v>71</v>
      </c>
      <c r="U15" s="10"/>
      <c r="V15" s="7">
        <v>4</v>
      </c>
      <c r="W15" s="7">
        <v>5</v>
      </c>
      <c r="X15" s="13">
        <f>TIME(0,V15,W15)</f>
        <v>2.8356481481481479E-3</v>
      </c>
      <c r="Y15" s="7">
        <v>22</v>
      </c>
      <c r="Z15" s="7">
        <f>Y$2-Y15</f>
        <v>16</v>
      </c>
      <c r="AA15" s="13">
        <f>X15+TIME(0,0,Z15)</f>
        <v>3.0208333333333333E-3</v>
      </c>
      <c r="AB15" s="7">
        <f>RANK(AA15,AA$8:AA$15,1)</f>
        <v>8</v>
      </c>
      <c r="AC15" s="7">
        <f>VLOOKUP(AB15,'Место-баллы'!$A$3:$E$52,2,0)</f>
        <v>71</v>
      </c>
      <c r="AD15" s="10"/>
      <c r="AE15" s="7">
        <v>0</v>
      </c>
      <c r="AF15" s="7">
        <v>13</v>
      </c>
      <c r="AG15" s="7">
        <v>55</v>
      </c>
      <c r="AH15" s="41" t="s">
        <v>120</v>
      </c>
      <c r="AI15" s="7">
        <v>7</v>
      </c>
      <c r="AJ15" s="7">
        <f>VLOOKUP(AI15,'Место-баллы'!$A$3:$E$52,2,0)</f>
        <v>73</v>
      </c>
    </row>
    <row r="16" spans="2:3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</sheetData>
  <autoFilter ref="B7:AJ7" xr:uid="{2B66D25C-3B81-4B03-950B-CB574C30A8EB}"/>
  <mergeCells count="6">
    <mergeCell ref="AE5:AJ6"/>
    <mergeCell ref="P5:T6"/>
    <mergeCell ref="B5:C6"/>
    <mergeCell ref="E5:E6"/>
    <mergeCell ref="G5:N6"/>
    <mergeCell ref="V5:AC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69EA-0A82-45BB-9F35-7F6CCF74D05D}">
  <sheetPr>
    <pageSetUpPr fitToPage="1"/>
  </sheetPr>
  <dimension ref="B1:AJ50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H18" sqref="AH18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9.28515625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style="16" customWidth="1"/>
    <col min="16" max="16" width="8.7109375" style="16" bestFit="1" customWidth="1"/>
    <col min="17" max="17" width="9.140625" style="16" bestFit="1" customWidth="1"/>
    <col min="18" max="18" width="6.85546875" style="16" customWidth="1"/>
    <col min="19" max="19" width="7.140625" style="16" customWidth="1"/>
    <col min="20" max="20" width="6.85546875" style="16" customWidth="1"/>
    <col min="21" max="21" width="1.42578125" customWidth="1"/>
    <col min="22" max="22" width="5.140625" hidden="1" customWidth="1" outlineLevel="1"/>
    <col min="23" max="23" width="4.28515625" hidden="1" customWidth="1" outlineLevel="1"/>
    <col min="24" max="24" width="7.140625" hidden="1" customWidth="1" outlineLevel="1"/>
    <col min="25" max="25" width="6.85546875" customWidth="1" collapsed="1"/>
    <col min="26" max="26" width="7.85546875" hidden="1" customWidth="1" outlineLevel="1"/>
    <col min="27" max="27" width="7.140625" hidden="1" customWidth="1" outlineLevel="1"/>
    <col min="28" max="28" width="7.140625" customWidth="1" collapsed="1"/>
    <col min="29" max="29" width="6.85546875" customWidth="1"/>
    <col min="30" max="30" width="1.42578125" customWidth="1"/>
    <col min="31" max="31" width="5.140625" hidden="1" customWidth="1" outlineLevel="1"/>
    <col min="32" max="32" width="4.28515625" hidden="1" customWidth="1" outlineLevel="1"/>
    <col min="33" max="33" width="8.140625" hidden="1" customWidth="1" outlineLevel="1"/>
    <col min="34" max="34" width="9.7109375" bestFit="1" customWidth="1" collapsed="1"/>
    <col min="35" max="35" width="7.140625" customWidth="1"/>
    <col min="36" max="36" width="6.85546875" customWidth="1"/>
  </cols>
  <sheetData>
    <row r="1" spans="2:36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R1" s="17"/>
      <c r="S1" s="17"/>
      <c r="T1" s="18">
        <v>1</v>
      </c>
      <c r="V1" s="3"/>
      <c r="W1" s="3"/>
      <c r="X1" s="3"/>
      <c r="Y1" s="3"/>
      <c r="Z1" s="3"/>
      <c r="AA1" s="3"/>
      <c r="AB1" s="3"/>
      <c r="AC1" s="4">
        <v>1</v>
      </c>
      <c r="AE1" s="3"/>
      <c r="AF1" s="3"/>
      <c r="AG1" s="3"/>
      <c r="AH1" s="3"/>
      <c r="AI1" s="3"/>
      <c r="AJ1" s="4">
        <v>1</v>
      </c>
    </row>
    <row r="2" spans="2:36" x14ac:dyDescent="0.25">
      <c r="E2" s="12"/>
      <c r="G2" s="3"/>
      <c r="H2" s="3"/>
      <c r="I2" s="3"/>
      <c r="J2" s="5">
        <v>126</v>
      </c>
      <c r="K2" s="3"/>
      <c r="L2" s="3"/>
      <c r="M2" s="3"/>
      <c r="N2" s="3"/>
      <c r="R2" s="17"/>
      <c r="S2" s="17"/>
      <c r="T2" s="17"/>
      <c r="V2" s="3"/>
      <c r="W2" s="3"/>
      <c r="X2" s="3"/>
      <c r="Y2" s="5">
        <v>42</v>
      </c>
      <c r="Z2" s="3"/>
      <c r="AA2" s="3"/>
      <c r="AB2" s="3"/>
      <c r="AC2" s="3"/>
      <c r="AE2" s="3"/>
      <c r="AF2" s="3"/>
      <c r="AG2" s="3"/>
      <c r="AH2" s="3"/>
      <c r="AI2" s="3"/>
      <c r="AJ2" s="3"/>
    </row>
    <row r="3" spans="2:36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R3" s="17"/>
      <c r="S3" s="17"/>
      <c r="T3" s="17"/>
      <c r="V3" s="3"/>
      <c r="W3" s="3"/>
      <c r="X3" s="3"/>
      <c r="Y3" s="6" t="s">
        <v>31</v>
      </c>
      <c r="Z3" s="3"/>
      <c r="AA3" s="3"/>
      <c r="AB3" s="3"/>
      <c r="AC3" s="3"/>
      <c r="AE3" s="3"/>
      <c r="AF3" s="3"/>
      <c r="AG3" s="3"/>
      <c r="AH3" s="3"/>
      <c r="AI3" s="3"/>
      <c r="AJ3" s="3"/>
    </row>
    <row r="4" spans="2:36" x14ac:dyDescent="0.25">
      <c r="G4" s="3"/>
      <c r="H4" s="3"/>
      <c r="I4" s="3"/>
      <c r="J4" s="3"/>
      <c r="K4" s="3"/>
      <c r="L4" s="3"/>
      <c r="M4" s="3"/>
      <c r="N4" s="3"/>
      <c r="R4" s="17"/>
      <c r="S4" s="17"/>
      <c r="T4" s="17"/>
      <c r="V4" s="3"/>
      <c r="W4" s="3"/>
      <c r="X4" s="3"/>
      <c r="Y4" s="3"/>
      <c r="Z4" s="3"/>
      <c r="AA4" s="3"/>
      <c r="AB4" s="3"/>
      <c r="AC4" s="3"/>
      <c r="AE4" s="3"/>
      <c r="AF4" s="3"/>
      <c r="AG4" s="3"/>
      <c r="AH4" s="3"/>
      <c r="AI4" s="3"/>
      <c r="AJ4" s="3"/>
    </row>
    <row r="5" spans="2:36" ht="15" customHeight="1" x14ac:dyDescent="0.25">
      <c r="B5" s="31" t="s">
        <v>4</v>
      </c>
      <c r="C5" s="32"/>
      <c r="D5" s="7"/>
      <c r="E5" s="25" t="s">
        <v>25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19"/>
      <c r="P5" s="33" t="s">
        <v>19</v>
      </c>
      <c r="Q5" s="34"/>
      <c r="R5" s="34"/>
      <c r="S5" s="34"/>
      <c r="T5" s="35"/>
      <c r="U5" s="7"/>
      <c r="V5" s="25" t="s">
        <v>20</v>
      </c>
      <c r="W5" s="26"/>
      <c r="X5" s="26"/>
      <c r="Y5" s="26"/>
      <c r="Z5" s="26"/>
      <c r="AA5" s="26"/>
      <c r="AB5" s="26"/>
      <c r="AC5" s="27"/>
      <c r="AD5" s="7"/>
      <c r="AE5" s="25" t="s">
        <v>5</v>
      </c>
      <c r="AF5" s="26"/>
      <c r="AG5" s="26"/>
      <c r="AH5" s="26"/>
      <c r="AI5" s="26"/>
      <c r="AJ5" s="27"/>
    </row>
    <row r="6" spans="2:36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20"/>
      <c r="P6" s="36"/>
      <c r="Q6" s="37"/>
      <c r="R6" s="37"/>
      <c r="S6" s="37"/>
      <c r="T6" s="38"/>
      <c r="U6" s="8"/>
      <c r="V6" s="28"/>
      <c r="W6" s="29"/>
      <c r="X6" s="29"/>
      <c r="Y6" s="29"/>
      <c r="Z6" s="29"/>
      <c r="AA6" s="29"/>
      <c r="AB6" s="29"/>
      <c r="AC6" s="30"/>
      <c r="AD6" s="8"/>
      <c r="AE6" s="28"/>
      <c r="AF6" s="29"/>
      <c r="AG6" s="29"/>
      <c r="AH6" s="29"/>
      <c r="AI6" s="29"/>
      <c r="AJ6" s="30"/>
    </row>
    <row r="7" spans="2:36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20"/>
      <c r="P7" s="21" t="s">
        <v>23</v>
      </c>
      <c r="Q7" s="14" t="s">
        <v>24</v>
      </c>
      <c r="R7" s="21" t="s">
        <v>14</v>
      </c>
      <c r="S7" s="14" t="s">
        <v>12</v>
      </c>
      <c r="T7" s="14" t="s">
        <v>13</v>
      </c>
      <c r="U7" s="9"/>
      <c r="V7" s="11" t="s">
        <v>9</v>
      </c>
      <c r="W7" s="11" t="s">
        <v>10</v>
      </c>
      <c r="X7" s="11" t="s">
        <v>11</v>
      </c>
      <c r="Y7" s="39" t="s">
        <v>14</v>
      </c>
      <c r="Z7" s="11" t="s">
        <v>15</v>
      </c>
      <c r="AA7" s="11" t="s">
        <v>11</v>
      </c>
      <c r="AB7" s="11" t="s">
        <v>12</v>
      </c>
      <c r="AC7" s="11" t="s">
        <v>13</v>
      </c>
      <c r="AD7" s="9"/>
      <c r="AE7" s="11" t="s">
        <v>9</v>
      </c>
      <c r="AF7" s="11" t="s">
        <v>10</v>
      </c>
      <c r="AG7" s="11" t="s">
        <v>115</v>
      </c>
      <c r="AH7" s="11" t="s">
        <v>11</v>
      </c>
      <c r="AI7" s="11" t="s">
        <v>12</v>
      </c>
      <c r="AJ7" s="11" t="s">
        <v>13</v>
      </c>
    </row>
    <row r="8" spans="2:36" x14ac:dyDescent="0.25">
      <c r="B8" s="7">
        <f>RANK(C8,C$8:C$18,0)</f>
        <v>1</v>
      </c>
      <c r="C8" s="7">
        <f>SUMIF($F$1:$AM$1,1,$F8:$AM8)</f>
        <v>370</v>
      </c>
      <c r="D8" s="10"/>
      <c r="E8" s="15" t="s">
        <v>59</v>
      </c>
      <c r="F8" s="10"/>
      <c r="G8" s="7">
        <v>3</v>
      </c>
      <c r="H8" s="7">
        <v>59</v>
      </c>
      <c r="I8" s="13">
        <f>TIME(0,G8,H8)</f>
        <v>2.7662037037037034E-3</v>
      </c>
      <c r="J8" s="7">
        <v>126</v>
      </c>
      <c r="K8" s="7">
        <f>J$2-J8</f>
        <v>0</v>
      </c>
      <c r="L8" s="13">
        <f>I8+TIME(0,0,K8)</f>
        <v>2.7662037037037034E-3</v>
      </c>
      <c r="M8" s="7">
        <f>RANK(L8,L$8:L$18,1)</f>
        <v>1</v>
      </c>
      <c r="N8" s="7">
        <f>VLOOKUP(M8,'Место-баллы'!$A$3:$E$52,2,0)</f>
        <v>100</v>
      </c>
      <c r="O8" s="20"/>
      <c r="P8" s="43">
        <v>20</v>
      </c>
      <c r="Q8" s="43">
        <v>50</v>
      </c>
      <c r="R8" s="19">
        <f>P8+Q8</f>
        <v>70</v>
      </c>
      <c r="S8" s="19">
        <f>RANK(R8,R$8:R$18,0)</f>
        <v>5</v>
      </c>
      <c r="T8" s="19">
        <f>VLOOKUP(S8,'Место-баллы'!$A$3:$E$52,2,0)</f>
        <v>80</v>
      </c>
      <c r="U8" s="10"/>
      <c r="V8" s="7">
        <v>4</v>
      </c>
      <c r="W8" s="7">
        <v>5</v>
      </c>
      <c r="X8" s="13">
        <f>TIME(0,V8,W8)</f>
        <v>2.8356481481481479E-3</v>
      </c>
      <c r="Y8" s="7">
        <v>33</v>
      </c>
      <c r="Z8" s="7">
        <f>Y$2-Y8</f>
        <v>9</v>
      </c>
      <c r="AA8" s="13">
        <f>X8+TIME(0,0,Z8)</f>
        <v>2.9398148148148144E-3</v>
      </c>
      <c r="AB8" s="7">
        <f>RANK(AA8,AA$8:AA$18,1)</f>
        <v>3</v>
      </c>
      <c r="AC8" s="7">
        <f>VLOOKUP(AB8,'Место-баллы'!$A$3:$E$52,2,0)</f>
        <v>90</v>
      </c>
      <c r="AD8" s="10"/>
      <c r="AE8" s="7">
        <v>0</v>
      </c>
      <c r="AF8" s="7">
        <v>10</v>
      </c>
      <c r="AG8" s="7">
        <v>64</v>
      </c>
      <c r="AH8" s="41" t="s">
        <v>133</v>
      </c>
      <c r="AI8" s="7">
        <v>1</v>
      </c>
      <c r="AJ8" s="7">
        <f>VLOOKUP(AI8,'Место-баллы'!$A$3:$E$52,2,0)</f>
        <v>100</v>
      </c>
    </row>
    <row r="9" spans="2:36" x14ac:dyDescent="0.25">
      <c r="B9" s="7">
        <f>RANK(C9,C$8:C$18,0)</f>
        <v>2</v>
      </c>
      <c r="C9" s="7">
        <f>SUMIF($F$1:$AM$1,1,$F9:$AM9)</f>
        <v>360</v>
      </c>
      <c r="D9" s="10"/>
      <c r="E9" s="15" t="s">
        <v>53</v>
      </c>
      <c r="F9" s="10"/>
      <c r="G9" s="7">
        <v>4</v>
      </c>
      <c r="H9" s="7">
        <v>30</v>
      </c>
      <c r="I9" s="13">
        <f>TIME(0,G9,H9)</f>
        <v>3.1249999999999997E-3</v>
      </c>
      <c r="J9" s="7">
        <v>126</v>
      </c>
      <c r="K9" s="7">
        <f>J$2-J9</f>
        <v>0</v>
      </c>
      <c r="L9" s="13">
        <f>I9+TIME(0,0,K9)</f>
        <v>3.1249999999999997E-3</v>
      </c>
      <c r="M9" s="7">
        <f>RANK(L9,L$8:L$18,1)</f>
        <v>5</v>
      </c>
      <c r="N9" s="7">
        <f>VLOOKUP(M9,'Место-баллы'!$A$3:$E$52,2,0)</f>
        <v>80</v>
      </c>
      <c r="O9" s="20"/>
      <c r="P9" s="43">
        <v>25</v>
      </c>
      <c r="Q9" s="43">
        <v>46</v>
      </c>
      <c r="R9" s="19">
        <f>P9+Q9</f>
        <v>71</v>
      </c>
      <c r="S9" s="19">
        <f>RANK(R9,R$8:R$18,0)</f>
        <v>3</v>
      </c>
      <c r="T9" s="19">
        <f>VLOOKUP(S9,'Место-баллы'!$A$3:$E$52,2,0)</f>
        <v>90</v>
      </c>
      <c r="U9" s="10"/>
      <c r="V9" s="7">
        <v>4</v>
      </c>
      <c r="W9" s="7">
        <v>5</v>
      </c>
      <c r="X9" s="13">
        <f>TIME(0,V9,W9)</f>
        <v>2.8356481481481479E-3</v>
      </c>
      <c r="Y9" s="7">
        <v>38</v>
      </c>
      <c r="Z9" s="7">
        <f>Y$2-Y9</f>
        <v>4</v>
      </c>
      <c r="AA9" s="13">
        <f>X9+TIME(0,0,Z9)</f>
        <v>2.8819444444444444E-3</v>
      </c>
      <c r="AB9" s="7">
        <f>RANK(AA9,AA$8:AA$18,1)</f>
        <v>2</v>
      </c>
      <c r="AC9" s="7">
        <f>VLOOKUP(AB9,'Место-баллы'!$A$3:$E$52,2,0)</f>
        <v>95</v>
      </c>
      <c r="AD9" s="10"/>
      <c r="AE9" s="7">
        <v>0</v>
      </c>
      <c r="AF9" s="7">
        <v>11</v>
      </c>
      <c r="AG9" s="7">
        <v>34</v>
      </c>
      <c r="AH9" s="41" t="s">
        <v>132</v>
      </c>
      <c r="AI9" s="7">
        <v>2</v>
      </c>
      <c r="AJ9" s="7">
        <f>VLOOKUP(AI9,'Место-баллы'!$A$3:$E$52,2,0)</f>
        <v>95</v>
      </c>
    </row>
    <row r="10" spans="2:36" x14ac:dyDescent="0.25">
      <c r="B10" s="7">
        <v>3</v>
      </c>
      <c r="C10" s="7">
        <f>SUMIF($F$1:$AM$1,1,$F10:$AM10)</f>
        <v>360</v>
      </c>
      <c r="D10" s="10"/>
      <c r="E10" s="15" t="s">
        <v>60</v>
      </c>
      <c r="F10" s="10"/>
      <c r="G10" s="7">
        <v>4</v>
      </c>
      <c r="H10" s="7">
        <v>10</v>
      </c>
      <c r="I10" s="13">
        <f>TIME(0,G10,H10)</f>
        <v>2.8935185185185188E-3</v>
      </c>
      <c r="J10" s="7">
        <v>126</v>
      </c>
      <c r="K10" s="7">
        <f>J$2-J10</f>
        <v>0</v>
      </c>
      <c r="L10" s="13">
        <f>I10+TIME(0,0,K10)</f>
        <v>2.8935185185185188E-3</v>
      </c>
      <c r="M10" s="7">
        <f>RANK(L10,L$8:L$18,1)</f>
        <v>3</v>
      </c>
      <c r="N10" s="7">
        <f>VLOOKUP(M10,'Место-баллы'!$A$3:$E$52,2,0)</f>
        <v>90</v>
      </c>
      <c r="O10" s="20"/>
      <c r="P10" s="43">
        <v>29</v>
      </c>
      <c r="Q10" s="43">
        <v>42</v>
      </c>
      <c r="R10" s="19">
        <f>P10+Q10</f>
        <v>71</v>
      </c>
      <c r="S10" s="19">
        <f>RANK(R10,R$8:R$18,0)</f>
        <v>3</v>
      </c>
      <c r="T10" s="19">
        <f>VLOOKUP(S10,'Место-баллы'!$A$3:$E$52,2,0)</f>
        <v>90</v>
      </c>
      <c r="U10" s="10"/>
      <c r="V10" s="7">
        <v>4</v>
      </c>
      <c r="W10" s="7">
        <v>5</v>
      </c>
      <c r="X10" s="13">
        <f>TIME(0,V10,W10)</f>
        <v>2.8356481481481479E-3</v>
      </c>
      <c r="Y10" s="7">
        <v>40</v>
      </c>
      <c r="Z10" s="7">
        <f>Y$2-Y10</f>
        <v>2</v>
      </c>
      <c r="AA10" s="13">
        <f>X10+TIME(0,0,Z10)</f>
        <v>2.8587962962962959E-3</v>
      </c>
      <c r="AB10" s="7">
        <f>RANK(AA10,AA$8:AA$18,1)</f>
        <v>1</v>
      </c>
      <c r="AC10" s="7">
        <f>VLOOKUP(AB10,'Место-баллы'!$A$3:$E$52,2,0)</f>
        <v>100</v>
      </c>
      <c r="AD10" s="10"/>
      <c r="AE10" s="7">
        <v>0</v>
      </c>
      <c r="AF10" s="7">
        <v>11</v>
      </c>
      <c r="AG10" s="7">
        <v>75</v>
      </c>
      <c r="AH10" s="41" t="s">
        <v>128</v>
      </c>
      <c r="AI10" s="7">
        <v>5</v>
      </c>
      <c r="AJ10" s="7">
        <f>VLOOKUP(AI10,'Место-баллы'!$A$3:$E$52,2,0)</f>
        <v>80</v>
      </c>
    </row>
    <row r="11" spans="2:36" x14ac:dyDescent="0.25">
      <c r="B11" s="7">
        <f>RANK(C11,C$8:C$18,0)</f>
        <v>4</v>
      </c>
      <c r="C11" s="7">
        <f>SUMIF($F$1:$AM$1,1,$F11:$AM11)</f>
        <v>348</v>
      </c>
      <c r="D11" s="10"/>
      <c r="E11" s="15" t="s">
        <v>56</v>
      </c>
      <c r="F11" s="10"/>
      <c r="G11" s="7">
        <v>4</v>
      </c>
      <c r="H11" s="7">
        <v>17</v>
      </c>
      <c r="I11" s="13">
        <f>TIME(0,G11,H11)</f>
        <v>2.9745370370370373E-3</v>
      </c>
      <c r="J11" s="7">
        <v>126</v>
      </c>
      <c r="K11" s="7">
        <f>J$2-J11</f>
        <v>0</v>
      </c>
      <c r="L11" s="13">
        <f>I11+TIME(0,0,K11)</f>
        <v>2.9745370370370373E-3</v>
      </c>
      <c r="M11" s="7">
        <f>RANK(L11,L$8:L$18,1)</f>
        <v>4</v>
      </c>
      <c r="N11" s="7">
        <f>VLOOKUP(M11,'Место-баллы'!$A$3:$E$52,2,0)</f>
        <v>85</v>
      </c>
      <c r="O11" s="20"/>
      <c r="P11" s="43">
        <v>50</v>
      </c>
      <c r="Q11" s="43">
        <v>58</v>
      </c>
      <c r="R11" s="19">
        <f>P11+Q11</f>
        <v>108</v>
      </c>
      <c r="S11" s="19">
        <f>RANK(R11,R$8:R$18,0)</f>
        <v>1</v>
      </c>
      <c r="T11" s="19">
        <f>VLOOKUP(S11,'Место-баллы'!$A$3:$E$52,2,0)</f>
        <v>100</v>
      </c>
      <c r="U11" s="10"/>
      <c r="V11" s="7">
        <v>4</v>
      </c>
      <c r="W11" s="7">
        <v>5</v>
      </c>
      <c r="X11" s="13">
        <f>TIME(0,V11,W11)</f>
        <v>2.8356481481481479E-3</v>
      </c>
      <c r="Y11" s="7">
        <v>33</v>
      </c>
      <c r="Z11" s="7">
        <f>Y$2-Y11</f>
        <v>9</v>
      </c>
      <c r="AA11" s="13">
        <f>X11+TIME(0,0,Z11)</f>
        <v>2.9398148148148144E-3</v>
      </c>
      <c r="AB11" s="7">
        <f>RANK(AA11,AA$8:AA$18,1)</f>
        <v>3</v>
      </c>
      <c r="AC11" s="7">
        <f>VLOOKUP(AB11,'Место-баллы'!$A$3:$E$52,2,0)</f>
        <v>90</v>
      </c>
      <c r="AD11" s="10"/>
      <c r="AE11" s="7">
        <v>0</v>
      </c>
      <c r="AF11" s="7">
        <v>12</v>
      </c>
      <c r="AG11" s="7">
        <v>13</v>
      </c>
      <c r="AH11" s="41" t="s">
        <v>129</v>
      </c>
      <c r="AI11" s="7">
        <v>7</v>
      </c>
      <c r="AJ11" s="7">
        <f>VLOOKUP(AI11,'Место-баллы'!$A$3:$E$52,2,0)</f>
        <v>73</v>
      </c>
    </row>
    <row r="12" spans="2:36" x14ac:dyDescent="0.25">
      <c r="B12" s="7">
        <f>RANK(C12,C$8:C$18,0)</f>
        <v>5</v>
      </c>
      <c r="C12" s="7">
        <f>SUMIF($F$1:$AM$1,1,$F12:$AM12)</f>
        <v>340</v>
      </c>
      <c r="D12" s="10"/>
      <c r="E12" s="15" t="s">
        <v>61</v>
      </c>
      <c r="F12" s="10"/>
      <c r="G12" s="7">
        <v>4</v>
      </c>
      <c r="H12" s="7">
        <v>41</v>
      </c>
      <c r="I12" s="13">
        <f>TIME(0,G12,H12)</f>
        <v>3.2523148148148151E-3</v>
      </c>
      <c r="J12" s="7">
        <v>126</v>
      </c>
      <c r="K12" s="7">
        <f>J$2-J12</f>
        <v>0</v>
      </c>
      <c r="L12" s="13">
        <f>I12+TIME(0,0,K12)</f>
        <v>3.2523148148148151E-3</v>
      </c>
      <c r="M12" s="7">
        <f>RANK(L12,L$8:L$18,1)</f>
        <v>6</v>
      </c>
      <c r="N12" s="7">
        <f>VLOOKUP(M12,'Место-баллы'!$A$3:$E$52,2,0)</f>
        <v>75</v>
      </c>
      <c r="O12" s="20"/>
      <c r="P12" s="43">
        <v>24</v>
      </c>
      <c r="Q12" s="43">
        <v>52</v>
      </c>
      <c r="R12" s="19">
        <f>P12+Q12</f>
        <v>76</v>
      </c>
      <c r="S12" s="19">
        <f>RANK(R12,R$8:R$18,0)</f>
        <v>2</v>
      </c>
      <c r="T12" s="19">
        <f>VLOOKUP(S12,'Место-баллы'!$A$3:$E$52,2,0)</f>
        <v>95</v>
      </c>
      <c r="U12" s="10"/>
      <c r="V12" s="7">
        <v>4</v>
      </c>
      <c r="W12" s="7">
        <v>5</v>
      </c>
      <c r="X12" s="13">
        <f>TIME(0,V12,W12)</f>
        <v>2.8356481481481479E-3</v>
      </c>
      <c r="Y12" s="7">
        <v>30</v>
      </c>
      <c r="Z12" s="7">
        <f>Y$2-Y12</f>
        <v>12</v>
      </c>
      <c r="AA12" s="13">
        <f>X12+TIME(0,0,Z12)</f>
        <v>2.9745370370370368E-3</v>
      </c>
      <c r="AB12" s="7">
        <f>RANK(AA12,AA$8:AA$18,1)</f>
        <v>5</v>
      </c>
      <c r="AC12" s="7">
        <f>VLOOKUP(AB12,'Место-баллы'!$A$3:$E$52,2,0)</f>
        <v>80</v>
      </c>
      <c r="AD12" s="10"/>
      <c r="AE12" s="7">
        <v>0</v>
      </c>
      <c r="AF12" s="7">
        <v>11</v>
      </c>
      <c r="AG12" s="7">
        <v>37</v>
      </c>
      <c r="AH12" s="41" t="s">
        <v>126</v>
      </c>
      <c r="AI12" s="7">
        <v>3</v>
      </c>
      <c r="AJ12" s="7">
        <f>VLOOKUP(AI12,'Место-баллы'!$A$3:$E$52,2,0)</f>
        <v>90</v>
      </c>
    </row>
    <row r="13" spans="2:36" x14ac:dyDescent="0.25">
      <c r="B13" s="7">
        <f>RANK(C13,C$8:C$18,0)</f>
        <v>6</v>
      </c>
      <c r="C13" s="7">
        <f>SUMIF($F$1:$AM$1,1,$F13:$AM13)</f>
        <v>312</v>
      </c>
      <c r="D13" s="10"/>
      <c r="E13" s="15" t="s">
        <v>55</v>
      </c>
      <c r="F13" s="10"/>
      <c r="G13" s="7">
        <v>4</v>
      </c>
      <c r="H13" s="7">
        <v>6</v>
      </c>
      <c r="I13" s="13">
        <f>TIME(0,G13,H13)</f>
        <v>2.8472222222222219E-3</v>
      </c>
      <c r="J13" s="7">
        <v>126</v>
      </c>
      <c r="K13" s="7">
        <f>J$2-J13</f>
        <v>0</v>
      </c>
      <c r="L13" s="13">
        <f>I13+TIME(0,0,K13)</f>
        <v>2.8472222222222219E-3</v>
      </c>
      <c r="M13" s="7">
        <f>RANK(L13,L$8:L$18,1)</f>
        <v>2</v>
      </c>
      <c r="N13" s="7">
        <f>VLOOKUP(M13,'Место-баллы'!$A$3:$E$52,2,0)</f>
        <v>95</v>
      </c>
      <c r="O13" s="20"/>
      <c r="P13" s="43">
        <v>16</v>
      </c>
      <c r="Q13" s="43">
        <v>37</v>
      </c>
      <c r="R13" s="19">
        <f>P13+Q13</f>
        <v>53</v>
      </c>
      <c r="S13" s="19">
        <f>RANK(R13,R$8:R$18,0)</f>
        <v>7</v>
      </c>
      <c r="T13" s="19">
        <f>VLOOKUP(S13,'Место-баллы'!$A$3:$E$52,2,0)</f>
        <v>73</v>
      </c>
      <c r="U13" s="10"/>
      <c r="V13" s="7">
        <v>4</v>
      </c>
      <c r="W13" s="7">
        <v>5</v>
      </c>
      <c r="X13" s="13">
        <f>TIME(0,V13,W13)</f>
        <v>2.8356481481481479E-3</v>
      </c>
      <c r="Y13" s="7">
        <v>28</v>
      </c>
      <c r="Z13" s="7">
        <f>Y$2-Y13</f>
        <v>14</v>
      </c>
      <c r="AA13" s="13">
        <f>X13+TIME(0,0,Z13)</f>
        <v>2.9976851851851848E-3</v>
      </c>
      <c r="AB13" s="7">
        <f>RANK(AA13,AA$8:AA$18,1)</f>
        <v>7</v>
      </c>
      <c r="AC13" s="7">
        <f>VLOOKUP(AB13,'Место-баллы'!$A$3:$E$52,2,0)</f>
        <v>73</v>
      </c>
      <c r="AD13" s="10"/>
      <c r="AE13" s="7">
        <v>0</v>
      </c>
      <c r="AF13" s="7">
        <v>12</v>
      </c>
      <c r="AG13" s="7">
        <v>16</v>
      </c>
      <c r="AH13" s="41" t="s">
        <v>131</v>
      </c>
      <c r="AI13" s="7">
        <v>8</v>
      </c>
      <c r="AJ13" s="7">
        <f>VLOOKUP(AI13,'Место-баллы'!$A$3:$E$52,2,0)</f>
        <v>71</v>
      </c>
    </row>
    <row r="14" spans="2:36" x14ac:dyDescent="0.25">
      <c r="B14" s="7">
        <f>RANK(C14,C$8:C$18,0)</f>
        <v>7</v>
      </c>
      <c r="C14" s="7">
        <f>SUMIF($F$1:$AM$1,1,$F14:$AM14)</f>
        <v>300</v>
      </c>
      <c r="D14" s="10"/>
      <c r="E14" s="15" t="s">
        <v>57</v>
      </c>
      <c r="F14" s="10"/>
      <c r="G14" s="7">
        <v>5</v>
      </c>
      <c r="H14" s="7">
        <v>5</v>
      </c>
      <c r="I14" s="13">
        <f>TIME(0,G14,H14)</f>
        <v>3.530092592592592E-3</v>
      </c>
      <c r="J14" s="7">
        <v>125</v>
      </c>
      <c r="K14" s="7">
        <f>J$2-J14</f>
        <v>1</v>
      </c>
      <c r="L14" s="13">
        <f>I14+TIME(0,0,K14)</f>
        <v>3.5416666666666661E-3</v>
      </c>
      <c r="M14" s="7">
        <f>RANK(L14,L$8:L$18,1)</f>
        <v>9</v>
      </c>
      <c r="N14" s="7">
        <f>VLOOKUP(M14,'Место-баллы'!$A$3:$E$52,2,0)</f>
        <v>69</v>
      </c>
      <c r="O14" s="20"/>
      <c r="P14" s="43">
        <v>15</v>
      </c>
      <c r="Q14" s="43">
        <v>37</v>
      </c>
      <c r="R14" s="19">
        <f>P14+Q14</f>
        <v>52</v>
      </c>
      <c r="S14" s="19">
        <f>RANK(R14,R$8:R$18,0)</f>
        <v>8</v>
      </c>
      <c r="T14" s="19">
        <f>VLOOKUP(S14,'Место-баллы'!$A$3:$E$52,2,0)</f>
        <v>71</v>
      </c>
      <c r="U14" s="10"/>
      <c r="V14" s="7">
        <v>4</v>
      </c>
      <c r="W14" s="7">
        <v>5</v>
      </c>
      <c r="X14" s="13">
        <f>TIME(0,V14,W14)</f>
        <v>2.8356481481481479E-3</v>
      </c>
      <c r="Y14" s="7">
        <v>29</v>
      </c>
      <c r="Z14" s="7">
        <f>Y$2-Y14</f>
        <v>13</v>
      </c>
      <c r="AA14" s="13">
        <f>X14+TIME(0,0,Z14)</f>
        <v>2.9861111111111108E-3</v>
      </c>
      <c r="AB14" s="7">
        <f>RANK(AA14,AA$8:AA$18,1)</f>
        <v>6</v>
      </c>
      <c r="AC14" s="7">
        <f>VLOOKUP(AB14,'Место-баллы'!$A$3:$E$52,2,0)</f>
        <v>75</v>
      </c>
      <c r="AD14" s="10"/>
      <c r="AE14" s="7">
        <v>0</v>
      </c>
      <c r="AF14" s="7">
        <v>11</v>
      </c>
      <c r="AG14" s="7">
        <v>72</v>
      </c>
      <c r="AH14" s="41" t="s">
        <v>127</v>
      </c>
      <c r="AI14" s="7">
        <v>4</v>
      </c>
      <c r="AJ14" s="7">
        <f>VLOOKUP(AI14,'Место-баллы'!$A$3:$E$52,2,0)</f>
        <v>85</v>
      </c>
    </row>
    <row r="15" spans="2:36" x14ac:dyDescent="0.25">
      <c r="B15" s="7">
        <f>RANK(C15,C$8:C$18,0)</f>
        <v>8</v>
      </c>
      <c r="C15" s="7">
        <f>SUMIF($F$1:$AM$1,1,$F15:$AM15)</f>
        <v>294</v>
      </c>
      <c r="D15" s="10"/>
      <c r="E15" s="15" t="s">
        <v>101</v>
      </c>
      <c r="F15" s="10"/>
      <c r="G15" s="7">
        <v>4</v>
      </c>
      <c r="H15" s="7">
        <v>57</v>
      </c>
      <c r="I15" s="13">
        <f>TIME(0,G15,H15)</f>
        <v>3.4375E-3</v>
      </c>
      <c r="J15" s="7">
        <v>126</v>
      </c>
      <c r="K15" s="7">
        <f>J$2-J15</f>
        <v>0</v>
      </c>
      <c r="L15" s="13">
        <f>I15+TIME(0,0,K15)</f>
        <v>3.4375E-3</v>
      </c>
      <c r="M15" s="7">
        <f>RANK(L15,L$8:L$18,1)</f>
        <v>8</v>
      </c>
      <c r="N15" s="7">
        <f>VLOOKUP(M15,'Место-баллы'!$A$3:$E$52,2,0)</f>
        <v>71</v>
      </c>
      <c r="O15" s="20"/>
      <c r="P15" s="43">
        <v>24</v>
      </c>
      <c r="Q15" s="43">
        <v>35</v>
      </c>
      <c r="R15" s="19">
        <f>P15+Q15</f>
        <v>59</v>
      </c>
      <c r="S15" s="19">
        <f>RANK(R15,R$8:R$18,0)</f>
        <v>6</v>
      </c>
      <c r="T15" s="19">
        <f>VLOOKUP(S15,'Место-баллы'!$A$3:$E$52,2,0)</f>
        <v>75</v>
      </c>
      <c r="U15" s="10"/>
      <c r="V15" s="7">
        <v>4</v>
      </c>
      <c r="W15" s="7">
        <v>5</v>
      </c>
      <c r="X15" s="13">
        <f>TIME(0,V15,W15)</f>
        <v>2.8356481481481479E-3</v>
      </c>
      <c r="Y15" s="7">
        <v>28</v>
      </c>
      <c r="Z15" s="7">
        <f>Y$2-Y15</f>
        <v>14</v>
      </c>
      <c r="AA15" s="13">
        <f>X15+TIME(0,0,Z15)</f>
        <v>2.9976851851851848E-3</v>
      </c>
      <c r="AB15" s="7">
        <f>RANK(AA15,AA$8:AA$18,1)</f>
        <v>7</v>
      </c>
      <c r="AC15" s="7">
        <f>VLOOKUP(AB15,'Место-баллы'!$A$3:$E$52,2,0)</f>
        <v>73</v>
      </c>
      <c r="AD15" s="10"/>
      <c r="AE15" s="7">
        <v>0</v>
      </c>
      <c r="AF15" s="7">
        <v>11</v>
      </c>
      <c r="AG15" s="7">
        <v>92</v>
      </c>
      <c r="AH15" s="41" t="s">
        <v>125</v>
      </c>
      <c r="AI15" s="7">
        <v>6</v>
      </c>
      <c r="AJ15" s="7">
        <f>VLOOKUP(AI15,'Место-баллы'!$A$3:$E$52,2,0)</f>
        <v>75</v>
      </c>
    </row>
    <row r="16" spans="2:36" x14ac:dyDescent="0.25">
      <c r="B16" s="7">
        <f>RANK(C16,C$8:C$18,0)</f>
        <v>9</v>
      </c>
      <c r="C16" s="7">
        <f>SUMIF($F$1:$AM$1,1,$F16:$AM16)</f>
        <v>272</v>
      </c>
      <c r="D16" s="10"/>
      <c r="E16" s="15" t="s">
        <v>62</v>
      </c>
      <c r="F16" s="10"/>
      <c r="G16" s="7">
        <v>5</v>
      </c>
      <c r="H16" s="7">
        <v>5</v>
      </c>
      <c r="I16" s="13">
        <f>TIME(0,G16,H16)</f>
        <v>3.530092592592592E-3</v>
      </c>
      <c r="J16" s="7">
        <v>107</v>
      </c>
      <c r="K16" s="7">
        <f>J$2-J16</f>
        <v>19</v>
      </c>
      <c r="L16" s="13">
        <f>I16+TIME(0,0,K16)</f>
        <v>3.7499999999999994E-3</v>
      </c>
      <c r="M16" s="7">
        <f>RANK(L16,L$8:L$18,1)</f>
        <v>11</v>
      </c>
      <c r="N16" s="7">
        <f>VLOOKUP(M16,'Место-баллы'!$A$3:$E$52,2,0)</f>
        <v>65</v>
      </c>
      <c r="O16" s="20"/>
      <c r="P16" s="43">
        <v>0</v>
      </c>
      <c r="Q16" s="43">
        <v>28</v>
      </c>
      <c r="R16" s="19">
        <f>P16+Q16</f>
        <v>28</v>
      </c>
      <c r="S16" s="19">
        <f>RANK(R16,R$8:R$18,0)</f>
        <v>9</v>
      </c>
      <c r="T16" s="19">
        <f>VLOOKUP(S16,'Место-баллы'!$A$3:$E$52,2,0)</f>
        <v>69</v>
      </c>
      <c r="U16" s="10"/>
      <c r="V16" s="7">
        <v>4</v>
      </c>
      <c r="W16" s="7">
        <v>5</v>
      </c>
      <c r="X16" s="13">
        <f>TIME(0,V16,W16)</f>
        <v>2.8356481481481479E-3</v>
      </c>
      <c r="Y16" s="7">
        <v>27</v>
      </c>
      <c r="Z16" s="7">
        <f>Y$2-Y16</f>
        <v>15</v>
      </c>
      <c r="AA16" s="13">
        <f>X16+TIME(0,0,Z16)</f>
        <v>3.0092592592592588E-3</v>
      </c>
      <c r="AB16" s="7">
        <f>RANK(AA16,AA$8:AA$18,1)</f>
        <v>9</v>
      </c>
      <c r="AC16" s="7">
        <f>VLOOKUP(AB16,'Место-баллы'!$A$3:$E$52,2,0)</f>
        <v>69</v>
      </c>
      <c r="AD16" s="10"/>
      <c r="AE16" s="7">
        <v>0</v>
      </c>
      <c r="AF16" s="7">
        <v>12</v>
      </c>
      <c r="AG16" s="7">
        <v>24</v>
      </c>
      <c r="AH16" s="41" t="s">
        <v>124</v>
      </c>
      <c r="AI16" s="7">
        <v>9</v>
      </c>
      <c r="AJ16" s="7">
        <f>VLOOKUP(AI16,'Место-баллы'!$A$3:$E$52,2,0)</f>
        <v>69</v>
      </c>
    </row>
    <row r="17" spans="2:36" x14ac:dyDescent="0.25">
      <c r="B17" s="7">
        <f>RANK(C17,C$8:C$18,0)</f>
        <v>10</v>
      </c>
      <c r="C17" s="7">
        <f>SUMIF($F$1:$AM$1,1,$F17:$AM17)</f>
        <v>268</v>
      </c>
      <c r="D17" s="10"/>
      <c r="E17" s="15" t="s">
        <v>58</v>
      </c>
      <c r="F17" s="10"/>
      <c r="G17" s="7">
        <v>5</v>
      </c>
      <c r="H17" s="7">
        <v>5</v>
      </c>
      <c r="I17" s="13">
        <f>TIME(0,G17,H17)</f>
        <v>3.530092592592592E-3</v>
      </c>
      <c r="J17" s="7">
        <v>112</v>
      </c>
      <c r="K17" s="7">
        <f>J$2-J17</f>
        <v>14</v>
      </c>
      <c r="L17" s="13">
        <f>I17+TIME(0,0,K17)</f>
        <v>3.692129629629629E-3</v>
      </c>
      <c r="M17" s="7">
        <f>RANK(L17,L$8:L$18,1)</f>
        <v>10</v>
      </c>
      <c r="N17" s="7">
        <f>VLOOKUP(M17,'Место-баллы'!$A$3:$E$52,2,0)</f>
        <v>67</v>
      </c>
      <c r="O17" s="20"/>
      <c r="P17" s="43">
        <v>0</v>
      </c>
      <c r="Q17" s="43">
        <v>16</v>
      </c>
      <c r="R17" s="19">
        <f>P17+Q17</f>
        <v>16</v>
      </c>
      <c r="S17" s="19">
        <f>RANK(R17,R$8:R$18,0)</f>
        <v>10</v>
      </c>
      <c r="T17" s="19">
        <f>VLOOKUP(S17,'Место-баллы'!$A$3:$E$52,2,0)</f>
        <v>67</v>
      </c>
      <c r="U17" s="10"/>
      <c r="V17" s="7">
        <v>4</v>
      </c>
      <c r="W17" s="7">
        <v>5</v>
      </c>
      <c r="X17" s="13">
        <f>TIME(0,V17,W17)</f>
        <v>2.8356481481481479E-3</v>
      </c>
      <c r="Y17" s="7">
        <v>26</v>
      </c>
      <c r="Z17" s="7">
        <f>Y$2-Y17</f>
        <v>16</v>
      </c>
      <c r="AA17" s="13">
        <f>X17+TIME(0,0,Z17)</f>
        <v>3.0208333333333333E-3</v>
      </c>
      <c r="AB17" s="7">
        <f>RANK(AA17,AA$8:AA$18,1)</f>
        <v>10</v>
      </c>
      <c r="AC17" s="7">
        <f>VLOOKUP(AB17,'Место-баллы'!$A$3:$E$52,2,0)</f>
        <v>67</v>
      </c>
      <c r="AD17" s="10"/>
      <c r="AE17" s="7">
        <v>0</v>
      </c>
      <c r="AF17" s="7">
        <v>12</v>
      </c>
      <c r="AG17" s="7">
        <v>74</v>
      </c>
      <c r="AH17" s="41" t="s">
        <v>130</v>
      </c>
      <c r="AI17" s="7">
        <v>10</v>
      </c>
      <c r="AJ17" s="7">
        <f>VLOOKUP(AI17,'Место-баллы'!$A$3:$E$52,2,0)</f>
        <v>67</v>
      </c>
    </row>
    <row r="18" spans="2:36" x14ac:dyDescent="0.25">
      <c r="B18" s="7">
        <f>RANK(C18,C$8:C$18,0)</f>
        <v>11</v>
      </c>
      <c r="C18" s="7">
        <f>SUMIF($F$1:$AM$1,1,$F18:$AM18)</f>
        <v>73</v>
      </c>
      <c r="D18" s="10"/>
      <c r="E18" s="15" t="s">
        <v>54</v>
      </c>
      <c r="F18" s="10"/>
      <c r="G18" s="7">
        <v>4</v>
      </c>
      <c r="H18" s="7">
        <v>53</v>
      </c>
      <c r="I18" s="13">
        <f>TIME(0,G18,H18)</f>
        <v>3.3912037037037036E-3</v>
      </c>
      <c r="J18" s="7">
        <v>126</v>
      </c>
      <c r="K18" s="7">
        <f>J$2-J18</f>
        <v>0</v>
      </c>
      <c r="L18" s="13">
        <f>I18+TIME(0,0,K18)</f>
        <v>3.3912037037037036E-3</v>
      </c>
      <c r="M18" s="7">
        <f>RANK(L18,L$8:L$18,1)</f>
        <v>7</v>
      </c>
      <c r="N18" s="7">
        <f>VLOOKUP(M18,'Место-баллы'!$A$3:$E$52,2,0)</f>
        <v>73</v>
      </c>
      <c r="O18" s="20"/>
      <c r="P18" s="43">
        <v>0</v>
      </c>
      <c r="Q18" s="43">
        <v>0</v>
      </c>
      <c r="R18" s="19">
        <f>P18+Q18</f>
        <v>0</v>
      </c>
      <c r="S18" s="19">
        <f>RANK(R18,R$8:R$18,0)</f>
        <v>11</v>
      </c>
      <c r="T18" s="19">
        <v>0</v>
      </c>
      <c r="U18" s="10"/>
      <c r="V18" s="7">
        <v>4</v>
      </c>
      <c r="W18" s="7">
        <v>5</v>
      </c>
      <c r="X18" s="13">
        <f>TIME(0,V18,W18)</f>
        <v>2.8356481481481479E-3</v>
      </c>
      <c r="Y18" s="7">
        <v>0</v>
      </c>
      <c r="Z18" s="7">
        <f>Y$2-Y18</f>
        <v>42</v>
      </c>
      <c r="AA18" s="13">
        <f>X18+TIME(0,0,Z18)</f>
        <v>3.3217592592592591E-3</v>
      </c>
      <c r="AB18" s="7">
        <f>RANK(AA18,AA$8:AA$18,1)</f>
        <v>11</v>
      </c>
      <c r="AC18" s="7">
        <v>0</v>
      </c>
      <c r="AD18" s="10"/>
      <c r="AE18" s="7">
        <v>0</v>
      </c>
      <c r="AF18" s="7">
        <v>20</v>
      </c>
      <c r="AG18" s="7">
        <v>0</v>
      </c>
      <c r="AH18" s="42" t="s">
        <v>122</v>
      </c>
      <c r="AI18" s="7">
        <v>11</v>
      </c>
      <c r="AJ18" s="7">
        <v>0</v>
      </c>
    </row>
    <row r="19" spans="2:36" ht="15.75" customHeight="1" x14ac:dyDescent="0.25"/>
    <row r="20" spans="2:36" ht="15.75" customHeight="1" x14ac:dyDescent="0.25"/>
    <row r="21" spans="2:36" ht="15.75" customHeight="1" x14ac:dyDescent="0.25"/>
    <row r="22" spans="2:36" ht="15.75" customHeight="1" x14ac:dyDescent="0.25"/>
    <row r="23" spans="2:36" ht="15.75" customHeight="1" x14ac:dyDescent="0.25"/>
    <row r="24" spans="2:36" ht="15.75" customHeight="1" x14ac:dyDescent="0.25"/>
    <row r="25" spans="2:36" ht="15.75" customHeight="1" x14ac:dyDescent="0.25"/>
    <row r="26" spans="2:36" ht="15.75" customHeight="1" x14ac:dyDescent="0.25"/>
    <row r="27" spans="2:36" ht="15.75" customHeight="1" x14ac:dyDescent="0.25"/>
    <row r="28" spans="2:36" ht="15.75" customHeight="1" x14ac:dyDescent="0.25"/>
    <row r="29" spans="2:36" ht="15.75" customHeight="1" x14ac:dyDescent="0.25"/>
    <row r="30" spans="2:36" ht="15.75" customHeight="1" x14ac:dyDescent="0.25"/>
    <row r="31" spans="2:36" ht="15.75" customHeight="1" x14ac:dyDescent="0.25"/>
    <row r="32" spans="2:3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</sheetData>
  <mergeCells count="6">
    <mergeCell ref="AE5:AJ6"/>
    <mergeCell ref="B5:C6"/>
    <mergeCell ref="E5:E6"/>
    <mergeCell ref="G5:N6"/>
    <mergeCell ref="P5:T6"/>
    <mergeCell ref="V5:AC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E572-6EC4-4CBD-9896-B09E19F741BD}">
  <sheetPr>
    <pageSetUpPr fitToPage="1"/>
  </sheetPr>
  <dimension ref="B1:AJ44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P17" sqref="P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9.140625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style="16" customWidth="1"/>
    <col min="16" max="16" width="8.7109375" style="16" bestFit="1" customWidth="1"/>
    <col min="17" max="17" width="9.140625" style="16" bestFit="1" customWidth="1"/>
    <col min="18" max="18" width="6.85546875" style="16" customWidth="1"/>
    <col min="19" max="19" width="7.140625" style="16" customWidth="1"/>
    <col min="20" max="20" width="6.85546875" style="16" customWidth="1"/>
    <col min="21" max="21" width="1.42578125" customWidth="1"/>
    <col min="22" max="22" width="5.140625" hidden="1" customWidth="1" outlineLevel="1"/>
    <col min="23" max="23" width="4.28515625" hidden="1" customWidth="1" outlineLevel="1"/>
    <col min="24" max="24" width="7.140625" hidden="1" customWidth="1" outlineLevel="1"/>
    <col min="25" max="25" width="6.85546875" customWidth="1" collapsed="1"/>
    <col min="26" max="26" width="7.85546875" hidden="1" customWidth="1" outlineLevel="1"/>
    <col min="27" max="27" width="7.140625" hidden="1" customWidth="1" outlineLevel="1"/>
    <col min="28" max="28" width="7.140625" customWidth="1" collapsed="1"/>
    <col min="29" max="29" width="6.85546875" customWidth="1"/>
    <col min="30" max="30" width="1.42578125" customWidth="1"/>
    <col min="31" max="31" width="5.140625" hidden="1" customWidth="1" outlineLevel="1"/>
    <col min="32" max="32" width="4.28515625" hidden="1" customWidth="1" outlineLevel="1"/>
    <col min="33" max="33" width="8.5703125" hidden="1" customWidth="1" outlineLevel="1"/>
    <col min="34" max="34" width="9.7109375" bestFit="1" customWidth="1" collapsed="1"/>
    <col min="35" max="35" width="7.140625" customWidth="1"/>
    <col min="36" max="36" width="6.85546875" customWidth="1"/>
  </cols>
  <sheetData>
    <row r="1" spans="2:36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R1" s="17"/>
      <c r="S1" s="17"/>
      <c r="T1" s="18">
        <v>1</v>
      </c>
      <c r="V1" s="3"/>
      <c r="W1" s="3"/>
      <c r="X1" s="3"/>
      <c r="Y1" s="3"/>
      <c r="Z1" s="3"/>
      <c r="AA1" s="3"/>
      <c r="AB1" s="3"/>
      <c r="AC1" s="4">
        <v>1</v>
      </c>
      <c r="AE1" s="3"/>
      <c r="AF1" s="3"/>
      <c r="AG1" s="3"/>
      <c r="AH1" s="3"/>
      <c r="AI1" s="3"/>
      <c r="AJ1" s="4">
        <v>1</v>
      </c>
    </row>
    <row r="2" spans="2:36" x14ac:dyDescent="0.25">
      <c r="E2" s="12"/>
      <c r="G2" s="3"/>
      <c r="H2" s="3"/>
      <c r="I2" s="3"/>
      <c r="J2" s="5">
        <v>141</v>
      </c>
      <c r="K2" s="3"/>
      <c r="L2" s="3"/>
      <c r="M2" s="3"/>
      <c r="N2" s="3"/>
      <c r="R2" s="17"/>
      <c r="S2" s="17"/>
      <c r="T2" s="17"/>
      <c r="V2" s="3"/>
      <c r="W2" s="3"/>
      <c r="X2" s="3"/>
      <c r="Y2" s="5">
        <v>42</v>
      </c>
      <c r="Z2" s="3"/>
      <c r="AA2" s="3"/>
      <c r="AB2" s="3"/>
      <c r="AC2" s="3"/>
      <c r="AE2" s="3"/>
      <c r="AF2" s="3"/>
      <c r="AG2" s="3"/>
      <c r="AH2" s="3"/>
      <c r="AI2" s="3"/>
      <c r="AJ2" s="3"/>
    </row>
    <row r="3" spans="2:36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R3" s="17"/>
      <c r="S3" s="17"/>
      <c r="T3" s="17"/>
      <c r="V3" s="3"/>
      <c r="W3" s="3"/>
      <c r="X3" s="3"/>
      <c r="Y3" s="6" t="s">
        <v>31</v>
      </c>
      <c r="Z3" s="3"/>
      <c r="AA3" s="3"/>
      <c r="AB3" s="3"/>
      <c r="AC3" s="3"/>
      <c r="AE3" s="3"/>
      <c r="AF3" s="3"/>
      <c r="AG3" s="3"/>
      <c r="AH3" s="3"/>
      <c r="AI3" s="3"/>
      <c r="AJ3" s="3"/>
    </row>
    <row r="4" spans="2:36" x14ac:dyDescent="0.25">
      <c r="G4" s="3"/>
      <c r="H4" s="3"/>
      <c r="I4" s="3"/>
      <c r="J4" s="3"/>
      <c r="K4" s="3"/>
      <c r="L4" s="3"/>
      <c r="M4" s="3"/>
      <c r="N4" s="3"/>
      <c r="R4" s="17"/>
      <c r="S4" s="17"/>
      <c r="T4" s="17"/>
      <c r="V4" s="3"/>
      <c r="W4" s="3"/>
      <c r="X4" s="3"/>
      <c r="Y4" s="3"/>
      <c r="Z4" s="3"/>
      <c r="AA4" s="3"/>
      <c r="AB4" s="3"/>
      <c r="AC4" s="3"/>
      <c r="AE4" s="3"/>
      <c r="AF4" s="3"/>
      <c r="AG4" s="3"/>
      <c r="AH4" s="3"/>
      <c r="AI4" s="3"/>
      <c r="AJ4" s="3"/>
    </row>
    <row r="5" spans="2:36" ht="15" customHeight="1" x14ac:dyDescent="0.25">
      <c r="B5" s="31" t="s">
        <v>4</v>
      </c>
      <c r="C5" s="32"/>
      <c r="D5" s="7"/>
      <c r="E5" s="25" t="s">
        <v>26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19"/>
      <c r="P5" s="33" t="s">
        <v>19</v>
      </c>
      <c r="Q5" s="34"/>
      <c r="R5" s="34"/>
      <c r="S5" s="34"/>
      <c r="T5" s="35"/>
      <c r="U5" s="7"/>
      <c r="V5" s="25" t="s">
        <v>20</v>
      </c>
      <c r="W5" s="26"/>
      <c r="X5" s="26"/>
      <c r="Y5" s="26"/>
      <c r="Z5" s="26"/>
      <c r="AA5" s="26"/>
      <c r="AB5" s="26"/>
      <c r="AC5" s="27"/>
      <c r="AD5" s="7"/>
      <c r="AE5" s="25" t="s">
        <v>5</v>
      </c>
      <c r="AF5" s="26"/>
      <c r="AG5" s="26"/>
      <c r="AH5" s="26"/>
      <c r="AI5" s="26"/>
      <c r="AJ5" s="27"/>
    </row>
    <row r="6" spans="2:36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20"/>
      <c r="P6" s="36"/>
      <c r="Q6" s="37"/>
      <c r="R6" s="37"/>
      <c r="S6" s="37"/>
      <c r="T6" s="38"/>
      <c r="U6" s="8"/>
      <c r="V6" s="28"/>
      <c r="W6" s="29"/>
      <c r="X6" s="29"/>
      <c r="Y6" s="29"/>
      <c r="Z6" s="29"/>
      <c r="AA6" s="29"/>
      <c r="AB6" s="29"/>
      <c r="AC6" s="30"/>
      <c r="AD6" s="8"/>
      <c r="AE6" s="28"/>
      <c r="AF6" s="29"/>
      <c r="AG6" s="29"/>
      <c r="AH6" s="29"/>
      <c r="AI6" s="29"/>
      <c r="AJ6" s="30"/>
    </row>
    <row r="7" spans="2:36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20"/>
      <c r="P7" s="21" t="s">
        <v>23</v>
      </c>
      <c r="Q7" s="14" t="s">
        <v>24</v>
      </c>
      <c r="R7" s="21" t="s">
        <v>14</v>
      </c>
      <c r="S7" s="14" t="s">
        <v>12</v>
      </c>
      <c r="T7" s="14" t="s">
        <v>13</v>
      </c>
      <c r="U7" s="9"/>
      <c r="V7" s="11" t="s">
        <v>9</v>
      </c>
      <c r="W7" s="11" t="s">
        <v>10</v>
      </c>
      <c r="X7" s="11" t="s">
        <v>11</v>
      </c>
      <c r="Y7" s="39" t="s">
        <v>14</v>
      </c>
      <c r="Z7" s="11" t="s">
        <v>15</v>
      </c>
      <c r="AA7" s="11" t="s">
        <v>11</v>
      </c>
      <c r="AB7" s="11" t="s">
        <v>12</v>
      </c>
      <c r="AC7" s="11" t="s">
        <v>13</v>
      </c>
      <c r="AD7" s="9"/>
      <c r="AE7" s="11" t="s">
        <v>9</v>
      </c>
      <c r="AF7" s="11" t="s">
        <v>10</v>
      </c>
      <c r="AG7" s="11" t="s">
        <v>115</v>
      </c>
      <c r="AH7" s="11" t="s">
        <v>11</v>
      </c>
      <c r="AI7" s="11" t="s">
        <v>12</v>
      </c>
      <c r="AJ7" s="11" t="s">
        <v>13</v>
      </c>
    </row>
    <row r="8" spans="2:36" x14ac:dyDescent="0.25">
      <c r="B8" s="7">
        <f>RANK(C8,C$8:C$12,0)</f>
        <v>1</v>
      </c>
      <c r="C8" s="7">
        <f>SUMIF($F$1:$AM$1,1,$F8:$AM8)</f>
        <v>400</v>
      </c>
      <c r="D8" s="10"/>
      <c r="E8" s="15" t="s">
        <v>63</v>
      </c>
      <c r="F8" s="10"/>
      <c r="G8" s="7">
        <v>3</v>
      </c>
      <c r="H8" s="7">
        <v>38</v>
      </c>
      <c r="I8" s="13">
        <f>TIME(0,G8,H8)</f>
        <v>2.5231481481481481E-3</v>
      </c>
      <c r="J8" s="7">
        <v>141</v>
      </c>
      <c r="K8" s="7">
        <f>J$2-J8</f>
        <v>0</v>
      </c>
      <c r="L8" s="13">
        <f>I8+TIME(0,0,K8)</f>
        <v>2.5231481481481481E-3</v>
      </c>
      <c r="M8" s="7">
        <f>RANK(L8,L$8:L$12,1)</f>
        <v>1</v>
      </c>
      <c r="N8" s="7">
        <f>VLOOKUP(M8,'Место-баллы'!$A$3:$E$52,2,0)</f>
        <v>100</v>
      </c>
      <c r="O8" s="20"/>
      <c r="P8" s="43">
        <v>55</v>
      </c>
      <c r="Q8" s="43">
        <v>58</v>
      </c>
      <c r="R8" s="19">
        <f>P8+Q8</f>
        <v>113</v>
      </c>
      <c r="S8" s="19">
        <f>RANK(R8,R$8:R$12,0)</f>
        <v>1</v>
      </c>
      <c r="T8" s="19">
        <f>VLOOKUP(S8,'Место-баллы'!$A$3:$E$52,2,0)</f>
        <v>100</v>
      </c>
      <c r="U8" s="10"/>
      <c r="V8" s="7">
        <v>4</v>
      </c>
      <c r="W8" s="7">
        <v>5</v>
      </c>
      <c r="X8" s="13">
        <f>TIME(0,V8,W8)</f>
        <v>2.8356481481481479E-3</v>
      </c>
      <c r="Y8" s="7">
        <v>42</v>
      </c>
      <c r="Z8" s="7">
        <f>Y$2-Y8</f>
        <v>0</v>
      </c>
      <c r="AA8" s="13">
        <f>X8+TIME(0,0,Z8)</f>
        <v>2.8356481481481479E-3</v>
      </c>
      <c r="AB8" s="7">
        <f>RANK(AA8,AA$8:AA$12,1)</f>
        <v>1</v>
      </c>
      <c r="AC8" s="7">
        <f>VLOOKUP(AB8,'Место-баллы'!$A$3:$E$52,2,0)</f>
        <v>100</v>
      </c>
      <c r="AD8" s="10"/>
      <c r="AE8" s="7">
        <v>0</v>
      </c>
      <c r="AF8" s="7">
        <v>9</v>
      </c>
      <c r="AG8" s="7">
        <v>72</v>
      </c>
      <c r="AH8" s="41" t="s">
        <v>144</v>
      </c>
      <c r="AI8" s="7">
        <v>1</v>
      </c>
      <c r="AJ8" s="7">
        <f>VLOOKUP(AI8,'Место-баллы'!$A$3:$E$52,2,0)</f>
        <v>100</v>
      </c>
    </row>
    <row r="9" spans="2:36" x14ac:dyDescent="0.25">
      <c r="B9" s="7">
        <f>RANK(C9,C$8:C$12,0)</f>
        <v>2</v>
      </c>
      <c r="C9" s="7">
        <f>SUMIF($F$1:$AM$1,1,$F9:$AM9)</f>
        <v>375</v>
      </c>
      <c r="D9" s="10"/>
      <c r="E9" s="15" t="s">
        <v>66</v>
      </c>
      <c r="F9" s="10"/>
      <c r="G9" s="7">
        <v>5</v>
      </c>
      <c r="H9" s="7">
        <v>5</v>
      </c>
      <c r="I9" s="13">
        <f>TIME(0,G9,H9)</f>
        <v>3.530092592592592E-3</v>
      </c>
      <c r="J9" s="7">
        <v>139</v>
      </c>
      <c r="K9" s="7">
        <f>J$2-J9</f>
        <v>2</v>
      </c>
      <c r="L9" s="13">
        <f>I9+TIME(0,0,K9)</f>
        <v>3.5532407407407401E-3</v>
      </c>
      <c r="M9" s="7">
        <f>RANK(L9,L$8:L$12,1)</f>
        <v>2</v>
      </c>
      <c r="N9" s="7">
        <f>VLOOKUP(M9,'Место-баллы'!$A$3:$E$52,2,0)</f>
        <v>95</v>
      </c>
      <c r="O9" s="20"/>
      <c r="P9" s="43">
        <v>34</v>
      </c>
      <c r="Q9" s="43">
        <v>52</v>
      </c>
      <c r="R9" s="19">
        <f>P9+Q9</f>
        <v>86</v>
      </c>
      <c r="S9" s="19">
        <f>RANK(R9,R$8:R$12,0)</f>
        <v>2</v>
      </c>
      <c r="T9" s="19">
        <f>VLOOKUP(S9,'Место-баллы'!$A$3:$E$52,2,0)</f>
        <v>95</v>
      </c>
      <c r="U9" s="10"/>
      <c r="V9" s="7">
        <v>4</v>
      </c>
      <c r="W9" s="7">
        <v>5</v>
      </c>
      <c r="X9" s="13">
        <f>TIME(0,V9,W9)</f>
        <v>2.8356481481481479E-3</v>
      </c>
      <c r="Y9" s="7">
        <v>26</v>
      </c>
      <c r="Z9" s="7">
        <f>Y$2-Y9</f>
        <v>16</v>
      </c>
      <c r="AA9" s="13">
        <f>X9+TIME(0,0,Z9)</f>
        <v>3.0208333333333333E-3</v>
      </c>
      <c r="AB9" s="7">
        <f>RANK(AA9,AA$8:AA$12,1)</f>
        <v>2</v>
      </c>
      <c r="AC9" s="7">
        <f>VLOOKUP(AB9,'Место-баллы'!$A$3:$E$52,2,0)</f>
        <v>95</v>
      </c>
      <c r="AD9" s="10"/>
      <c r="AE9" s="7">
        <v>0</v>
      </c>
      <c r="AF9" s="7">
        <v>11</v>
      </c>
      <c r="AG9" s="7">
        <v>63</v>
      </c>
      <c r="AH9" s="41" t="s">
        <v>145</v>
      </c>
      <c r="AI9" s="7">
        <v>3</v>
      </c>
      <c r="AJ9" s="7">
        <f>VLOOKUP(AI9,'Место-баллы'!$A$3:$E$52,2,0)</f>
        <v>90</v>
      </c>
    </row>
    <row r="10" spans="2:36" x14ac:dyDescent="0.25">
      <c r="B10" s="7">
        <f>RANK(C10,C$8:C$12,0)</f>
        <v>3</v>
      </c>
      <c r="C10" s="7">
        <f>SUMIF($F$1:$AM$1,1,$F10:$AM10)</f>
        <v>350</v>
      </c>
      <c r="D10" s="10"/>
      <c r="E10" s="15" t="s">
        <v>64</v>
      </c>
      <c r="F10" s="10"/>
      <c r="G10" s="7">
        <v>5</v>
      </c>
      <c r="H10" s="7">
        <v>5</v>
      </c>
      <c r="I10" s="13">
        <f>TIME(0,G10,H10)</f>
        <v>3.530092592592592E-3</v>
      </c>
      <c r="J10" s="7">
        <v>127</v>
      </c>
      <c r="K10" s="7">
        <f>J$2-J10</f>
        <v>14</v>
      </c>
      <c r="L10" s="13">
        <f>I10+TIME(0,0,K10)</f>
        <v>3.692129629629629E-3</v>
      </c>
      <c r="M10" s="7">
        <f>RANK(L10,L$8:L$12,1)</f>
        <v>4</v>
      </c>
      <c r="N10" s="7">
        <f>VLOOKUP(M10,'Место-баллы'!$A$3:$E$52,2,0)</f>
        <v>85</v>
      </c>
      <c r="O10" s="20"/>
      <c r="P10" s="43">
        <v>19</v>
      </c>
      <c r="Q10" s="43">
        <v>28</v>
      </c>
      <c r="R10" s="19">
        <f>P10+Q10</f>
        <v>47</v>
      </c>
      <c r="S10" s="19">
        <f>RANK(R10,R$8:R$12,0)</f>
        <v>4</v>
      </c>
      <c r="T10" s="19">
        <f>VLOOKUP(S10,'Место-баллы'!$A$3:$E$52,2,0)</f>
        <v>85</v>
      </c>
      <c r="U10" s="10"/>
      <c r="V10" s="7">
        <v>4</v>
      </c>
      <c r="W10" s="7">
        <v>5</v>
      </c>
      <c r="X10" s="13">
        <f>TIME(0,V10,W10)</f>
        <v>2.8356481481481479E-3</v>
      </c>
      <c r="Y10" s="7">
        <v>25</v>
      </c>
      <c r="Z10" s="7">
        <f>Y$2-Y10</f>
        <v>17</v>
      </c>
      <c r="AA10" s="13">
        <f>X10+TIME(0,0,Z10)</f>
        <v>3.0324074074074073E-3</v>
      </c>
      <c r="AB10" s="7">
        <f>RANK(AA10,AA$8:AA$12,1)</f>
        <v>4</v>
      </c>
      <c r="AC10" s="7">
        <f>VLOOKUP(AB10,'Место-баллы'!$A$3:$E$52,2,0)</f>
        <v>85</v>
      </c>
      <c r="AD10" s="10"/>
      <c r="AE10" s="7">
        <v>0</v>
      </c>
      <c r="AF10" s="7">
        <v>10</v>
      </c>
      <c r="AG10" s="7">
        <v>28</v>
      </c>
      <c r="AH10" s="41" t="s">
        <v>147</v>
      </c>
      <c r="AI10" s="7">
        <v>2</v>
      </c>
      <c r="AJ10" s="7">
        <f>VLOOKUP(AI10,'Место-баллы'!$A$3:$E$52,2,0)</f>
        <v>95</v>
      </c>
    </row>
    <row r="11" spans="2:36" x14ac:dyDescent="0.25">
      <c r="B11" s="7">
        <f>RANK(C11,C$8:C$12,0)</f>
        <v>4</v>
      </c>
      <c r="C11" s="7">
        <f>SUMIF($F$1:$AM$1,1,$F11:$AM11)</f>
        <v>345</v>
      </c>
      <c r="D11" s="10"/>
      <c r="E11" s="15" t="s">
        <v>102</v>
      </c>
      <c r="F11" s="10"/>
      <c r="G11" s="7">
        <v>5</v>
      </c>
      <c r="H11" s="7">
        <v>5</v>
      </c>
      <c r="I11" s="13">
        <f>TIME(0,G11,H11)</f>
        <v>3.530092592592592E-3</v>
      </c>
      <c r="J11" s="7">
        <v>114</v>
      </c>
      <c r="K11" s="7">
        <f>J$2-J11</f>
        <v>27</v>
      </c>
      <c r="L11" s="13">
        <f>I11+TIME(0,0,K11)</f>
        <v>3.8425925925925919E-3</v>
      </c>
      <c r="M11" s="7">
        <f>RANK(L11,L$8:L$12,1)</f>
        <v>5</v>
      </c>
      <c r="N11" s="7">
        <f>VLOOKUP(M11,'Место-баллы'!$A$3:$E$52,2,0)</f>
        <v>80</v>
      </c>
      <c r="O11" s="20"/>
      <c r="P11" s="43">
        <v>26</v>
      </c>
      <c r="Q11" s="43">
        <v>34</v>
      </c>
      <c r="R11" s="19">
        <f>P11+Q11</f>
        <v>60</v>
      </c>
      <c r="S11" s="19">
        <f>RANK(R11,R$8:R$12,0)</f>
        <v>3</v>
      </c>
      <c r="T11" s="19">
        <f>VLOOKUP(S11,'Место-баллы'!$A$3:$E$52,2,0)</f>
        <v>90</v>
      </c>
      <c r="U11" s="10"/>
      <c r="V11" s="7">
        <v>4</v>
      </c>
      <c r="W11" s="7">
        <v>5</v>
      </c>
      <c r="X11" s="13">
        <f>TIME(0,V11,W11)</f>
        <v>2.8356481481481479E-3</v>
      </c>
      <c r="Y11" s="7">
        <v>26</v>
      </c>
      <c r="Z11" s="7">
        <f>Y$2-Y11</f>
        <v>16</v>
      </c>
      <c r="AA11" s="13">
        <f>X11+TIME(0,0,Z11)</f>
        <v>3.0208333333333333E-3</v>
      </c>
      <c r="AB11" s="7">
        <f>RANK(AA11,AA$8:AA$12,1)</f>
        <v>2</v>
      </c>
      <c r="AC11" s="7">
        <f>VLOOKUP(AB11,'Место-баллы'!$A$3:$E$52,2,0)</f>
        <v>95</v>
      </c>
      <c r="AD11" s="10"/>
      <c r="AE11" s="7">
        <v>0</v>
      </c>
      <c r="AF11" s="7">
        <v>12</v>
      </c>
      <c r="AG11" s="7">
        <v>48</v>
      </c>
      <c r="AH11" s="41" t="s">
        <v>148</v>
      </c>
      <c r="AI11" s="7">
        <v>5</v>
      </c>
      <c r="AJ11" s="7">
        <f>VLOOKUP(AI11,'Место-баллы'!$A$3:$E$52,2,0)</f>
        <v>80</v>
      </c>
    </row>
    <row r="12" spans="2:36" x14ac:dyDescent="0.25">
      <c r="B12" s="7">
        <f>RANK(C12,C$8:C$12,0)</f>
        <v>5</v>
      </c>
      <c r="C12" s="7">
        <f>SUMIF($F$1:$AM$1,1,$F12:$AM12)</f>
        <v>340</v>
      </c>
      <c r="D12" s="10"/>
      <c r="E12" s="15" t="s">
        <v>65</v>
      </c>
      <c r="F12" s="10"/>
      <c r="G12" s="7">
        <v>5</v>
      </c>
      <c r="H12" s="7">
        <v>5</v>
      </c>
      <c r="I12" s="13">
        <f>TIME(0,G12,H12)</f>
        <v>3.530092592592592E-3</v>
      </c>
      <c r="J12" s="7">
        <v>129</v>
      </c>
      <c r="K12" s="7">
        <f>J$2-J12</f>
        <v>12</v>
      </c>
      <c r="L12" s="13">
        <f>I12+TIME(0,0,K12)</f>
        <v>3.668981481481481E-3</v>
      </c>
      <c r="M12" s="7">
        <f>RANK(L12,L$8:L$12,1)</f>
        <v>3</v>
      </c>
      <c r="N12" s="7">
        <f>VLOOKUP(M12,'Место-баллы'!$A$3:$E$52,2,0)</f>
        <v>90</v>
      </c>
      <c r="O12" s="20"/>
      <c r="P12" s="43">
        <v>20</v>
      </c>
      <c r="Q12" s="43">
        <v>13</v>
      </c>
      <c r="R12" s="19">
        <f>P12+Q12</f>
        <v>33</v>
      </c>
      <c r="S12" s="19">
        <f>RANK(R12,R$8:R$12,0)</f>
        <v>5</v>
      </c>
      <c r="T12" s="19">
        <f>VLOOKUP(S12,'Место-баллы'!$A$3:$E$52,2,0)</f>
        <v>80</v>
      </c>
      <c r="U12" s="10"/>
      <c r="V12" s="7">
        <v>4</v>
      </c>
      <c r="W12" s="7">
        <v>5</v>
      </c>
      <c r="X12" s="13">
        <f>TIME(0,V12,W12)</f>
        <v>2.8356481481481479E-3</v>
      </c>
      <c r="Y12" s="7">
        <v>25</v>
      </c>
      <c r="Z12" s="7">
        <f>Y$2-Y12</f>
        <v>17</v>
      </c>
      <c r="AA12" s="13">
        <f>X12+TIME(0,0,Z12)</f>
        <v>3.0324074074074073E-3</v>
      </c>
      <c r="AB12" s="7">
        <f>RANK(AA12,AA$8:AA$12,1)</f>
        <v>4</v>
      </c>
      <c r="AC12" s="7">
        <f>VLOOKUP(AB12,'Место-баллы'!$A$3:$E$52,2,0)</f>
        <v>85</v>
      </c>
      <c r="AD12" s="10"/>
      <c r="AE12" s="7">
        <v>0</v>
      </c>
      <c r="AF12" s="7">
        <v>11</v>
      </c>
      <c r="AG12" s="7">
        <v>93</v>
      </c>
      <c r="AH12" s="41" t="s">
        <v>146</v>
      </c>
      <c r="AI12" s="7">
        <v>4</v>
      </c>
      <c r="AJ12" s="7">
        <f>VLOOKUP(AI12,'Место-баллы'!$A$3:$E$52,2,0)</f>
        <v>85</v>
      </c>
    </row>
    <row r="13" spans="2:36" ht="15.75" customHeight="1" x14ac:dyDescent="0.25"/>
    <row r="14" spans="2:36" ht="15.75" customHeight="1" x14ac:dyDescent="0.25"/>
    <row r="15" spans="2:36" ht="15.75" customHeight="1" x14ac:dyDescent="0.25"/>
    <row r="16" spans="2:3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</sheetData>
  <mergeCells count="6">
    <mergeCell ref="AE5:AJ6"/>
    <mergeCell ref="B5:C6"/>
    <mergeCell ref="E5:E6"/>
    <mergeCell ref="G5:N6"/>
    <mergeCell ref="P5:T6"/>
    <mergeCell ref="V5:AC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962F-DAC2-4C9A-9CEE-CD0D499C356F}">
  <sheetPr>
    <pageSetUpPr fitToPage="1"/>
  </sheetPr>
  <dimension ref="B1:AJ51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K6" sqref="AK6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style="16" customWidth="1"/>
    <col min="16" max="16" width="8.7109375" style="16" bestFit="1" customWidth="1"/>
    <col min="17" max="17" width="9.140625" style="16" bestFit="1" customWidth="1"/>
    <col min="18" max="18" width="6.85546875" style="16" customWidth="1"/>
    <col min="19" max="19" width="7.140625" style="16" customWidth="1"/>
    <col min="20" max="20" width="6.85546875" style="16" customWidth="1"/>
    <col min="21" max="21" width="1.42578125" customWidth="1"/>
    <col min="22" max="22" width="5.140625" hidden="1" customWidth="1" outlineLevel="1"/>
    <col min="23" max="23" width="4.28515625" hidden="1" customWidth="1" outlineLevel="1"/>
    <col min="24" max="24" width="7.140625" hidden="1" customWidth="1" outlineLevel="1"/>
    <col min="25" max="25" width="6.85546875" customWidth="1" collapsed="1"/>
    <col min="26" max="26" width="7.85546875" hidden="1" customWidth="1" outlineLevel="1"/>
    <col min="27" max="27" width="7.140625" hidden="1" customWidth="1" outlineLevel="1"/>
    <col min="28" max="28" width="7.140625" customWidth="1" collapsed="1"/>
    <col min="29" max="29" width="6.85546875" customWidth="1"/>
    <col min="30" max="30" width="1.42578125" customWidth="1"/>
    <col min="31" max="31" width="5.140625" hidden="1" customWidth="1" outlineLevel="1"/>
    <col min="32" max="32" width="4.28515625" hidden="1" customWidth="1" outlineLevel="1"/>
    <col min="33" max="33" width="8.42578125" hidden="1" customWidth="1" outlineLevel="1"/>
    <col min="34" max="34" width="9.7109375" bestFit="1" customWidth="1" collapsed="1"/>
    <col min="35" max="35" width="7.140625" customWidth="1"/>
    <col min="36" max="36" width="6.85546875" customWidth="1"/>
  </cols>
  <sheetData>
    <row r="1" spans="2:36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R1" s="17"/>
      <c r="S1" s="17"/>
      <c r="T1" s="18">
        <v>1</v>
      </c>
      <c r="V1" s="3"/>
      <c r="W1" s="3"/>
      <c r="X1" s="3"/>
      <c r="Y1" s="3"/>
      <c r="Z1" s="3"/>
      <c r="AA1" s="3"/>
      <c r="AB1" s="3"/>
      <c r="AC1" s="4">
        <v>1</v>
      </c>
      <c r="AE1" s="3"/>
      <c r="AF1" s="3"/>
      <c r="AG1" s="3"/>
      <c r="AH1" s="3"/>
      <c r="AI1" s="3"/>
      <c r="AJ1" s="4">
        <v>1</v>
      </c>
    </row>
    <row r="2" spans="2:36" x14ac:dyDescent="0.25">
      <c r="E2" s="12"/>
      <c r="G2" s="3"/>
      <c r="H2" s="3"/>
      <c r="I2" s="3"/>
      <c r="J2" s="5">
        <v>141</v>
      </c>
      <c r="K2" s="3"/>
      <c r="L2" s="3"/>
      <c r="M2" s="3"/>
      <c r="N2" s="3"/>
      <c r="R2" s="17"/>
      <c r="S2" s="17"/>
      <c r="T2" s="17"/>
      <c r="V2" s="3"/>
      <c r="W2" s="3"/>
      <c r="X2" s="3"/>
      <c r="Y2" s="5">
        <v>42</v>
      </c>
      <c r="Z2" s="3"/>
      <c r="AA2" s="3"/>
      <c r="AB2" s="3"/>
      <c r="AC2" s="3"/>
      <c r="AE2" s="3"/>
      <c r="AF2" s="3"/>
      <c r="AG2" s="3"/>
      <c r="AH2" s="3"/>
      <c r="AI2" s="3"/>
      <c r="AJ2" s="3"/>
    </row>
    <row r="3" spans="2:36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R3" s="17"/>
      <c r="S3" s="17"/>
      <c r="T3" s="17"/>
      <c r="V3" s="3"/>
      <c r="W3" s="3"/>
      <c r="X3" s="3"/>
      <c r="Y3" s="6" t="s">
        <v>31</v>
      </c>
      <c r="Z3" s="3"/>
      <c r="AA3" s="3"/>
      <c r="AB3" s="3"/>
      <c r="AC3" s="3"/>
      <c r="AE3" s="3"/>
      <c r="AF3" s="3"/>
      <c r="AG3" s="3"/>
      <c r="AH3" s="3"/>
      <c r="AI3" s="3"/>
      <c r="AJ3" s="3"/>
    </row>
    <row r="4" spans="2:36" x14ac:dyDescent="0.25">
      <c r="G4" s="3"/>
      <c r="H4" s="3"/>
      <c r="I4" s="3"/>
      <c r="J4" s="3"/>
      <c r="K4" s="3"/>
      <c r="L4" s="3"/>
      <c r="M4" s="3"/>
      <c r="N4" s="3"/>
      <c r="R4" s="17"/>
      <c r="S4" s="17"/>
      <c r="T4" s="17"/>
      <c r="V4" s="3"/>
      <c r="W4" s="3"/>
      <c r="X4" s="3"/>
      <c r="Y4" s="3"/>
      <c r="Z4" s="3"/>
      <c r="AA4" s="3"/>
      <c r="AB4" s="3"/>
      <c r="AC4" s="3"/>
      <c r="AE4" s="3"/>
      <c r="AF4" s="3"/>
      <c r="AG4" s="3"/>
      <c r="AH4" s="3"/>
      <c r="AI4" s="3"/>
      <c r="AJ4" s="3"/>
    </row>
    <row r="5" spans="2:36" ht="15" customHeight="1" x14ac:dyDescent="0.25">
      <c r="B5" s="31" t="s">
        <v>4</v>
      </c>
      <c r="C5" s="32"/>
      <c r="D5" s="7"/>
      <c r="E5" s="25" t="s">
        <v>27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19"/>
      <c r="P5" s="33" t="s">
        <v>19</v>
      </c>
      <c r="Q5" s="34"/>
      <c r="R5" s="34"/>
      <c r="S5" s="34"/>
      <c r="T5" s="35"/>
      <c r="U5" s="7"/>
      <c r="V5" s="25" t="s">
        <v>20</v>
      </c>
      <c r="W5" s="26"/>
      <c r="X5" s="26"/>
      <c r="Y5" s="26"/>
      <c r="Z5" s="26"/>
      <c r="AA5" s="26"/>
      <c r="AB5" s="26"/>
      <c r="AC5" s="27"/>
      <c r="AD5" s="7"/>
      <c r="AE5" s="25" t="s">
        <v>5</v>
      </c>
      <c r="AF5" s="26"/>
      <c r="AG5" s="26"/>
      <c r="AH5" s="26"/>
      <c r="AI5" s="26"/>
      <c r="AJ5" s="27"/>
    </row>
    <row r="6" spans="2:36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20"/>
      <c r="P6" s="36"/>
      <c r="Q6" s="37"/>
      <c r="R6" s="37"/>
      <c r="S6" s="37"/>
      <c r="T6" s="38"/>
      <c r="U6" s="8"/>
      <c r="V6" s="28"/>
      <c r="W6" s="29"/>
      <c r="X6" s="29"/>
      <c r="Y6" s="29"/>
      <c r="Z6" s="29"/>
      <c r="AA6" s="29"/>
      <c r="AB6" s="29"/>
      <c r="AC6" s="30"/>
      <c r="AD6" s="8"/>
      <c r="AE6" s="28"/>
      <c r="AF6" s="29"/>
      <c r="AG6" s="29"/>
      <c r="AH6" s="29"/>
      <c r="AI6" s="29"/>
      <c r="AJ6" s="30"/>
    </row>
    <row r="7" spans="2:36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20"/>
      <c r="P7" s="21" t="s">
        <v>23</v>
      </c>
      <c r="Q7" s="14" t="s">
        <v>24</v>
      </c>
      <c r="R7" s="21" t="s">
        <v>14</v>
      </c>
      <c r="S7" s="14" t="s">
        <v>12</v>
      </c>
      <c r="T7" s="14" t="s">
        <v>13</v>
      </c>
      <c r="U7" s="9"/>
      <c r="V7" s="11" t="s">
        <v>9</v>
      </c>
      <c r="W7" s="11" t="s">
        <v>10</v>
      </c>
      <c r="X7" s="11" t="s">
        <v>11</v>
      </c>
      <c r="Y7" s="39" t="s">
        <v>14</v>
      </c>
      <c r="Z7" s="11" t="s">
        <v>15</v>
      </c>
      <c r="AA7" s="11" t="s">
        <v>11</v>
      </c>
      <c r="AB7" s="11" t="s">
        <v>12</v>
      </c>
      <c r="AC7" s="11" t="s">
        <v>13</v>
      </c>
      <c r="AD7" s="9"/>
      <c r="AE7" s="11" t="s">
        <v>9</v>
      </c>
      <c r="AF7" s="11" t="s">
        <v>10</v>
      </c>
      <c r="AG7" s="11" t="s">
        <v>115</v>
      </c>
      <c r="AH7" s="11" t="s">
        <v>11</v>
      </c>
      <c r="AI7" s="11" t="s">
        <v>12</v>
      </c>
      <c r="AJ7" s="11" t="s">
        <v>13</v>
      </c>
    </row>
    <row r="8" spans="2:36" x14ac:dyDescent="0.25">
      <c r="B8" s="7">
        <f>RANK(C8,C$8:C$19,0)</f>
        <v>1</v>
      </c>
      <c r="C8" s="7">
        <f>SUMIF($F$1:$AM$1,1,$F8:$AM8)</f>
        <v>385</v>
      </c>
      <c r="D8" s="10"/>
      <c r="E8" s="15" t="s">
        <v>70</v>
      </c>
      <c r="F8" s="10"/>
      <c r="G8" s="7">
        <v>3</v>
      </c>
      <c r="H8" s="7">
        <v>32</v>
      </c>
      <c r="I8" s="13">
        <f>TIME(0,G8,H8)</f>
        <v>2.4537037037037036E-3</v>
      </c>
      <c r="J8" s="7">
        <v>141</v>
      </c>
      <c r="K8" s="7">
        <f>J$2-J8</f>
        <v>0</v>
      </c>
      <c r="L8" s="13">
        <f>I8+TIME(0,0,K8)</f>
        <v>2.4537037037037036E-3</v>
      </c>
      <c r="M8" s="7">
        <f>RANK(L8,L$8:L$19,1)</f>
        <v>1</v>
      </c>
      <c r="N8" s="7">
        <f>VLOOKUP(M8,'Место-баллы'!$A$3:$E$52,2,0)</f>
        <v>100</v>
      </c>
      <c r="O8" s="20"/>
      <c r="P8" s="43">
        <v>50</v>
      </c>
      <c r="Q8" s="43">
        <v>36</v>
      </c>
      <c r="R8" s="19">
        <f>P8+Q8</f>
        <v>86</v>
      </c>
      <c r="S8" s="19">
        <f>RANK(R8,R$8:R$19,0)</f>
        <v>2</v>
      </c>
      <c r="T8" s="19">
        <f>VLOOKUP(S8,'Место-баллы'!$A$3:$E$52,2,0)</f>
        <v>95</v>
      </c>
      <c r="U8" s="10"/>
      <c r="V8" s="7">
        <v>4</v>
      </c>
      <c r="W8" s="7">
        <v>5</v>
      </c>
      <c r="X8" s="13">
        <f>TIME(0,V8,W8)</f>
        <v>2.8356481481481479E-3</v>
      </c>
      <c r="Y8" s="7">
        <v>40</v>
      </c>
      <c r="Z8" s="7">
        <f>Y$2-Y8</f>
        <v>2</v>
      </c>
      <c r="AA8" s="13">
        <f>X8+TIME(0,0,Z8)</f>
        <v>2.8587962962962959E-3</v>
      </c>
      <c r="AB8" s="7">
        <f>RANK(AA8,AA$8:AA$19,1)</f>
        <v>2</v>
      </c>
      <c r="AC8" s="7">
        <f>VLOOKUP(AB8,'Место-баллы'!$A$3:$E$52,2,0)</f>
        <v>95</v>
      </c>
      <c r="AD8" s="10"/>
      <c r="AE8" s="7">
        <v>0</v>
      </c>
      <c r="AF8" s="7">
        <v>10</v>
      </c>
      <c r="AG8" s="7">
        <v>57</v>
      </c>
      <c r="AH8" s="41" t="s">
        <v>135</v>
      </c>
      <c r="AI8" s="7">
        <v>2</v>
      </c>
      <c r="AJ8" s="7">
        <f>VLOOKUP(AI8,'Место-баллы'!$A$3:$E$52,2,0)</f>
        <v>95</v>
      </c>
    </row>
    <row r="9" spans="2:36" x14ac:dyDescent="0.25">
      <c r="B9" s="7">
        <f>RANK(C9,C$8:C$19,0)</f>
        <v>2</v>
      </c>
      <c r="C9" s="7">
        <f>SUMIF($F$1:$AM$1,1,$F9:$AM9)</f>
        <v>370</v>
      </c>
      <c r="D9" s="10"/>
      <c r="E9" s="15" t="s">
        <v>71</v>
      </c>
      <c r="F9" s="10"/>
      <c r="G9" s="7">
        <v>3</v>
      </c>
      <c r="H9" s="7">
        <v>40</v>
      </c>
      <c r="I9" s="13">
        <f>TIME(0,G9,H9)</f>
        <v>2.5462962962962961E-3</v>
      </c>
      <c r="J9" s="7">
        <v>141</v>
      </c>
      <c r="K9" s="7">
        <f>J$2-J9</f>
        <v>0</v>
      </c>
      <c r="L9" s="13">
        <f>I9+TIME(0,0,K9)</f>
        <v>2.5462962962962961E-3</v>
      </c>
      <c r="M9" s="7">
        <f>RANK(L9,L$8:L$19,1)</f>
        <v>2</v>
      </c>
      <c r="N9" s="7">
        <f>VLOOKUP(M9,'Место-баллы'!$A$3:$E$52,2,0)</f>
        <v>95</v>
      </c>
      <c r="O9" s="20"/>
      <c r="P9" s="43">
        <v>45</v>
      </c>
      <c r="Q9" s="43">
        <v>70</v>
      </c>
      <c r="R9" s="19">
        <f>P9+Q9</f>
        <v>115</v>
      </c>
      <c r="S9" s="19">
        <f>RANK(R9,R$8:R$19,0)</f>
        <v>1</v>
      </c>
      <c r="T9" s="19">
        <f>VLOOKUP(S9,'Место-баллы'!$A$3:$E$52,2,0)</f>
        <v>100</v>
      </c>
      <c r="U9" s="10"/>
      <c r="V9" s="7">
        <v>4</v>
      </c>
      <c r="W9" s="7">
        <v>5</v>
      </c>
      <c r="X9" s="13">
        <f>TIME(0,V9,W9)</f>
        <v>2.8356481481481479E-3</v>
      </c>
      <c r="Y9" s="7">
        <v>42</v>
      </c>
      <c r="Z9" s="7">
        <f>Y$2-Y9</f>
        <v>0</v>
      </c>
      <c r="AA9" s="13">
        <f>X9+TIME(0,0,Z9)</f>
        <v>2.8356481481481479E-3</v>
      </c>
      <c r="AB9" s="7">
        <f>RANK(AA9,AA$8:AA$19,1)</f>
        <v>1</v>
      </c>
      <c r="AC9" s="7">
        <f>VLOOKUP(AB9,'Место-баллы'!$A$3:$E$52,2,0)</f>
        <v>100</v>
      </c>
      <c r="AD9" s="10"/>
      <c r="AE9" s="7">
        <v>0</v>
      </c>
      <c r="AF9" s="7">
        <v>11</v>
      </c>
      <c r="AG9" s="7">
        <v>5</v>
      </c>
      <c r="AH9" s="41" t="s">
        <v>138</v>
      </c>
      <c r="AI9" s="7">
        <v>6</v>
      </c>
      <c r="AJ9" s="7">
        <f>VLOOKUP(AI9,'Место-баллы'!$A$3:$E$52,2,0)</f>
        <v>75</v>
      </c>
    </row>
    <row r="10" spans="2:36" x14ac:dyDescent="0.25">
      <c r="B10" s="7">
        <f>RANK(C10,C$8:C$19,0)</f>
        <v>3</v>
      </c>
      <c r="C10" s="7">
        <f>SUMIF($F$1:$AM$1,1,$F10:$AM10)</f>
        <v>335</v>
      </c>
      <c r="D10" s="10"/>
      <c r="E10" s="15" t="s">
        <v>68</v>
      </c>
      <c r="F10" s="10"/>
      <c r="G10" s="7">
        <v>4</v>
      </c>
      <c r="H10" s="7">
        <v>1</v>
      </c>
      <c r="I10" s="13">
        <f>TIME(0,G10,H10)</f>
        <v>2.7893518518518519E-3</v>
      </c>
      <c r="J10" s="7">
        <v>141</v>
      </c>
      <c r="K10" s="7">
        <f>J$2-J10</f>
        <v>0</v>
      </c>
      <c r="L10" s="13">
        <f>I10+TIME(0,0,K10)</f>
        <v>2.7893518518518519E-3</v>
      </c>
      <c r="M10" s="7">
        <f>RANK(L10,L$8:L$19,1)</f>
        <v>5</v>
      </c>
      <c r="N10" s="7">
        <f>VLOOKUP(M10,'Место-баллы'!$A$3:$E$52,2,0)</f>
        <v>80</v>
      </c>
      <c r="O10" s="20"/>
      <c r="P10" s="43">
        <v>25</v>
      </c>
      <c r="Q10" s="43">
        <v>47</v>
      </c>
      <c r="R10" s="19">
        <f>P10+Q10</f>
        <v>72</v>
      </c>
      <c r="S10" s="19">
        <f>RANK(R10,R$8:R$19,0)</f>
        <v>6</v>
      </c>
      <c r="T10" s="19">
        <f>VLOOKUP(S10,'Место-баллы'!$A$3:$E$52,2,0)</f>
        <v>75</v>
      </c>
      <c r="U10" s="10"/>
      <c r="V10" s="7">
        <v>4</v>
      </c>
      <c r="W10" s="7">
        <v>5</v>
      </c>
      <c r="X10" s="13">
        <f>TIME(0,V10,W10)</f>
        <v>2.8356481481481479E-3</v>
      </c>
      <c r="Y10" s="7">
        <v>32</v>
      </c>
      <c r="Z10" s="7">
        <f>Y$2-Y10</f>
        <v>10</v>
      </c>
      <c r="AA10" s="13">
        <f>X10+TIME(0,0,Z10)</f>
        <v>2.9513888888888888E-3</v>
      </c>
      <c r="AB10" s="7">
        <f>RANK(AA10,AA$8:AA$19,1)</f>
        <v>5</v>
      </c>
      <c r="AC10" s="7">
        <f>VLOOKUP(AB10,'Место-баллы'!$A$3:$E$52,2,0)</f>
        <v>80</v>
      </c>
      <c r="AD10" s="10"/>
      <c r="AE10" s="7">
        <v>0</v>
      </c>
      <c r="AF10" s="7">
        <v>10</v>
      </c>
      <c r="AG10" s="7">
        <v>18</v>
      </c>
      <c r="AH10" s="41" t="s">
        <v>142</v>
      </c>
      <c r="AI10" s="7">
        <v>1</v>
      </c>
      <c r="AJ10" s="7">
        <f>VLOOKUP(AI10,'Место-баллы'!$A$3:$E$52,2,0)</f>
        <v>100</v>
      </c>
    </row>
    <row r="11" spans="2:36" x14ac:dyDescent="0.25">
      <c r="B11" s="7">
        <f>RANK(C11,C$8:C$19,0)</f>
        <v>4</v>
      </c>
      <c r="C11" s="7">
        <f>SUMIF($F$1:$AM$1,1,$F11:$AM11)</f>
        <v>333</v>
      </c>
      <c r="D11" s="10"/>
      <c r="E11" s="15" t="s">
        <v>150</v>
      </c>
      <c r="F11" s="10"/>
      <c r="G11" s="7">
        <v>3</v>
      </c>
      <c r="H11" s="7">
        <v>49</v>
      </c>
      <c r="I11" s="13">
        <f>TIME(0,G11,H11)</f>
        <v>2.6504629629629625E-3</v>
      </c>
      <c r="J11" s="7">
        <v>141</v>
      </c>
      <c r="K11" s="7">
        <f>J$2-J11</f>
        <v>0</v>
      </c>
      <c r="L11" s="13">
        <f>I11+TIME(0,0,K11)</f>
        <v>2.6504629629629625E-3</v>
      </c>
      <c r="M11" s="7">
        <f>RANK(L11,L$8:L$19,1)</f>
        <v>3</v>
      </c>
      <c r="N11" s="7">
        <f>VLOOKUP(M11,'Место-баллы'!$A$3:$E$52,2,0)</f>
        <v>90</v>
      </c>
      <c r="O11" s="20"/>
      <c r="P11" s="43">
        <v>37</v>
      </c>
      <c r="Q11" s="43">
        <v>37</v>
      </c>
      <c r="R11" s="19">
        <f>P11+Q11</f>
        <v>74</v>
      </c>
      <c r="S11" s="19">
        <f>RANK(R11,R$8:R$19,0)</f>
        <v>5</v>
      </c>
      <c r="T11" s="19">
        <f>VLOOKUP(S11,'Место-баллы'!$A$3:$E$52,2,0)</f>
        <v>80</v>
      </c>
      <c r="U11" s="10"/>
      <c r="V11" s="7">
        <v>4</v>
      </c>
      <c r="W11" s="7">
        <v>5</v>
      </c>
      <c r="X11" s="13">
        <f>TIME(0,V11,W11)</f>
        <v>2.8356481481481479E-3</v>
      </c>
      <c r="Y11" s="7">
        <f>28+9</f>
        <v>37</v>
      </c>
      <c r="Z11" s="7">
        <f>Y$2-Y11</f>
        <v>5</v>
      </c>
      <c r="AA11" s="13">
        <f>X11+TIME(0,0,Z11)</f>
        <v>2.8935185185185184E-3</v>
      </c>
      <c r="AB11" s="7">
        <f>RANK(AA11,AA$8:AA$19,1)</f>
        <v>3</v>
      </c>
      <c r="AC11" s="7">
        <f>VLOOKUP(AB11,'Место-баллы'!$A$3:$E$52,2,0)</f>
        <v>90</v>
      </c>
      <c r="AD11" s="10"/>
      <c r="AE11" s="7">
        <v>0</v>
      </c>
      <c r="AF11" s="7">
        <v>11</v>
      </c>
      <c r="AG11" s="7">
        <v>11</v>
      </c>
      <c r="AH11" s="41" t="s">
        <v>143</v>
      </c>
      <c r="AI11" s="7">
        <v>7</v>
      </c>
      <c r="AJ11" s="7">
        <f>VLOOKUP(AI11,'Место-баллы'!$A$3:$E$52,2,0)</f>
        <v>73</v>
      </c>
    </row>
    <row r="12" spans="2:36" x14ac:dyDescent="0.25">
      <c r="B12" s="7">
        <f>RANK(C12,C$8:C$19,0)</f>
        <v>5</v>
      </c>
      <c r="C12" s="7">
        <f>SUMIF($F$1:$AM$1,1,$F12:$AM12)</f>
        <v>326</v>
      </c>
      <c r="D12" s="10"/>
      <c r="E12" s="15" t="s">
        <v>74</v>
      </c>
      <c r="F12" s="10"/>
      <c r="G12" s="7">
        <v>3</v>
      </c>
      <c r="H12" s="7">
        <v>51</v>
      </c>
      <c r="I12" s="13">
        <f>TIME(0,G12,H12)</f>
        <v>2.673611111111111E-3</v>
      </c>
      <c r="J12" s="7">
        <v>141</v>
      </c>
      <c r="K12" s="7">
        <f>J$2-J12</f>
        <v>0</v>
      </c>
      <c r="L12" s="13">
        <f>I12+TIME(0,0,K12)</f>
        <v>2.673611111111111E-3</v>
      </c>
      <c r="M12" s="7">
        <f>RANK(L12,L$8:L$19,1)</f>
        <v>4</v>
      </c>
      <c r="N12" s="7">
        <f>VLOOKUP(M12,'Место-баллы'!$A$3:$E$52,2,0)</f>
        <v>85</v>
      </c>
      <c r="O12" s="20"/>
      <c r="P12" s="43">
        <v>23</v>
      </c>
      <c r="Q12" s="43">
        <v>36</v>
      </c>
      <c r="R12" s="19">
        <f>P12+Q12</f>
        <v>59</v>
      </c>
      <c r="S12" s="19">
        <f>RANK(R12,R$8:R$19,0)</f>
        <v>8</v>
      </c>
      <c r="T12" s="19">
        <f>VLOOKUP(S12,'Место-баллы'!$A$3:$E$52,2,0)</f>
        <v>71</v>
      </c>
      <c r="U12" s="10"/>
      <c r="V12" s="7">
        <v>4</v>
      </c>
      <c r="W12" s="7">
        <v>5</v>
      </c>
      <c r="X12" s="13">
        <f>TIME(0,V12,W12)</f>
        <v>2.8356481481481479E-3</v>
      </c>
      <c r="Y12" s="7">
        <v>32</v>
      </c>
      <c r="Z12" s="7">
        <f>Y$2-Y12</f>
        <v>10</v>
      </c>
      <c r="AA12" s="13">
        <f>X12+TIME(0,0,Z12)</f>
        <v>2.9513888888888888E-3</v>
      </c>
      <c r="AB12" s="7">
        <f>RANK(AA12,AA$8:AA$19,1)</f>
        <v>5</v>
      </c>
      <c r="AC12" s="7">
        <f>VLOOKUP(AB12,'Место-баллы'!$A$3:$E$52,2,0)</f>
        <v>80</v>
      </c>
      <c r="AD12" s="10"/>
      <c r="AE12" s="7">
        <v>0</v>
      </c>
      <c r="AF12" s="7">
        <v>10</v>
      </c>
      <c r="AG12" s="7">
        <v>70</v>
      </c>
      <c r="AH12" s="41" t="s">
        <v>136</v>
      </c>
      <c r="AI12" s="7">
        <v>3</v>
      </c>
      <c r="AJ12" s="7">
        <f>VLOOKUP(AI12,'Место-баллы'!$A$3:$E$52,2,0)</f>
        <v>90</v>
      </c>
    </row>
    <row r="13" spans="2:36" x14ac:dyDescent="0.25">
      <c r="B13" s="7">
        <f>RANK(C13,C$8:C$19,0)</f>
        <v>6</v>
      </c>
      <c r="C13" s="7">
        <f>SUMIF($F$1:$AM$1,1,$F13:$AM13)</f>
        <v>315</v>
      </c>
      <c r="D13" s="10"/>
      <c r="E13" s="15" t="s">
        <v>73</v>
      </c>
      <c r="F13" s="10"/>
      <c r="G13" s="7">
        <v>4</v>
      </c>
      <c r="H13" s="7">
        <v>26</v>
      </c>
      <c r="I13" s="13">
        <f>TIME(0,G13,H13)</f>
        <v>3.0787037037037037E-3</v>
      </c>
      <c r="J13" s="7">
        <v>141</v>
      </c>
      <c r="K13" s="7">
        <f>J$2-J13</f>
        <v>0</v>
      </c>
      <c r="L13" s="13">
        <f>I13+TIME(0,0,K13)</f>
        <v>3.0787037037037037E-3</v>
      </c>
      <c r="M13" s="7">
        <f>RANK(L13,L$8:L$19,1)</f>
        <v>8</v>
      </c>
      <c r="N13" s="7">
        <f>VLOOKUP(M13,'Место-баллы'!$A$3:$E$52,2,0)</f>
        <v>71</v>
      </c>
      <c r="O13" s="20"/>
      <c r="P13" s="43">
        <v>37</v>
      </c>
      <c r="Q13" s="43">
        <v>45</v>
      </c>
      <c r="R13" s="19">
        <f>P13+Q13</f>
        <v>82</v>
      </c>
      <c r="S13" s="19">
        <f>RANK(R13,R$8:R$19,0)</f>
        <v>3</v>
      </c>
      <c r="T13" s="19">
        <f>VLOOKUP(S13,'Место-баллы'!$A$3:$E$52,2,0)</f>
        <v>90</v>
      </c>
      <c r="U13" s="10"/>
      <c r="V13" s="7">
        <v>4</v>
      </c>
      <c r="W13" s="7">
        <v>5</v>
      </c>
      <c r="X13" s="13">
        <f>TIME(0,V13,W13)</f>
        <v>2.8356481481481479E-3</v>
      </c>
      <c r="Y13" s="7">
        <v>35</v>
      </c>
      <c r="Z13" s="7">
        <f>Y$2-Y13</f>
        <v>7</v>
      </c>
      <c r="AA13" s="13">
        <f>X13+TIME(0,0,Z13)</f>
        <v>2.9166666666666664E-3</v>
      </c>
      <c r="AB13" s="7">
        <f>RANK(AA13,AA$8:AA$19,1)</f>
        <v>4</v>
      </c>
      <c r="AC13" s="7">
        <f>VLOOKUP(AB13,'Место-баллы'!$A$3:$E$52,2,0)</f>
        <v>85</v>
      </c>
      <c r="AD13" s="10"/>
      <c r="AE13" s="7">
        <v>0</v>
      </c>
      <c r="AF13" s="7">
        <v>11</v>
      </c>
      <c r="AG13" s="7">
        <v>32</v>
      </c>
      <c r="AH13" s="41" t="s">
        <v>137</v>
      </c>
      <c r="AI13" s="7">
        <v>9</v>
      </c>
      <c r="AJ13" s="7">
        <f>VLOOKUP(AI13,'Место-баллы'!$A$3:$E$52,2,0)</f>
        <v>69</v>
      </c>
    </row>
    <row r="14" spans="2:36" x14ac:dyDescent="0.25">
      <c r="B14" s="7">
        <f>RANK(C14,C$8:C$19,0)</f>
        <v>7</v>
      </c>
      <c r="C14" s="7">
        <f>SUMIF($F$1:$AM$1,1,$F14:$AM14)</f>
        <v>305</v>
      </c>
      <c r="D14" s="10"/>
      <c r="E14" s="15" t="s">
        <v>75</v>
      </c>
      <c r="F14" s="10"/>
      <c r="G14" s="7">
        <v>4</v>
      </c>
      <c r="H14" s="7">
        <v>6</v>
      </c>
      <c r="I14" s="13">
        <f>TIME(0,G14,H14)</f>
        <v>2.8472222222222219E-3</v>
      </c>
      <c r="J14" s="7">
        <v>141</v>
      </c>
      <c r="K14" s="7">
        <f>J$2-J14</f>
        <v>0</v>
      </c>
      <c r="L14" s="13">
        <f>I14+TIME(0,0,K14)</f>
        <v>2.8472222222222219E-3</v>
      </c>
      <c r="M14" s="7">
        <f>RANK(L14,L$8:L$19,1)</f>
        <v>6</v>
      </c>
      <c r="N14" s="7">
        <f>VLOOKUP(M14,'Место-баллы'!$A$3:$E$52,2,0)</f>
        <v>75</v>
      </c>
      <c r="O14" s="20"/>
      <c r="P14" s="43">
        <v>47</v>
      </c>
      <c r="Q14" s="43">
        <v>29</v>
      </c>
      <c r="R14" s="19">
        <f>P14+Q14</f>
        <v>76</v>
      </c>
      <c r="S14" s="19">
        <f>RANK(R14,R$8:R$19,0)</f>
        <v>4</v>
      </c>
      <c r="T14" s="19">
        <f>VLOOKUP(S14,'Место-баллы'!$A$3:$E$52,2,0)</f>
        <v>85</v>
      </c>
      <c r="U14" s="10"/>
      <c r="V14" s="7">
        <v>4</v>
      </c>
      <c r="W14" s="7">
        <v>5</v>
      </c>
      <c r="X14" s="13">
        <f>TIME(0,V14,W14)</f>
        <v>2.8356481481481479E-3</v>
      </c>
      <c r="Y14" s="7">
        <v>32</v>
      </c>
      <c r="Z14" s="7">
        <f>Y$2-Y14</f>
        <v>10</v>
      </c>
      <c r="AA14" s="13">
        <f>X14+TIME(0,0,Z14)</f>
        <v>2.9513888888888888E-3</v>
      </c>
      <c r="AB14" s="7">
        <f>RANK(AA14,AA$8:AA$19,1)</f>
        <v>5</v>
      </c>
      <c r="AC14" s="7">
        <f>VLOOKUP(AB14,'Место-баллы'!$A$3:$E$52,2,0)</f>
        <v>80</v>
      </c>
      <c r="AD14" s="10"/>
      <c r="AE14" s="7">
        <v>0</v>
      </c>
      <c r="AF14" s="7">
        <v>11</v>
      </c>
      <c r="AG14" s="7">
        <v>70</v>
      </c>
      <c r="AH14" s="41" t="s">
        <v>134</v>
      </c>
      <c r="AI14" s="7">
        <v>11</v>
      </c>
      <c r="AJ14" s="7">
        <f>VLOOKUP(AI14,'Место-баллы'!$A$3:$E$52,2,0)</f>
        <v>65</v>
      </c>
    </row>
    <row r="15" spans="2:36" x14ac:dyDescent="0.25">
      <c r="B15" s="7">
        <f>RANK(C15,C$8:C$19,0)</f>
        <v>8</v>
      </c>
      <c r="C15" s="7">
        <f>SUMIF($F$1:$AM$1,1,$F15:$AM15)</f>
        <v>291</v>
      </c>
      <c r="D15" s="10"/>
      <c r="E15" s="15" t="s">
        <v>76</v>
      </c>
      <c r="F15" s="10"/>
      <c r="G15" s="7">
        <v>5</v>
      </c>
      <c r="H15" s="7">
        <v>5</v>
      </c>
      <c r="I15" s="13">
        <f>TIME(0,G15,H15)</f>
        <v>3.530092592592592E-3</v>
      </c>
      <c r="J15" s="7">
        <v>134</v>
      </c>
      <c r="K15" s="7">
        <f>J$2-J15</f>
        <v>7</v>
      </c>
      <c r="L15" s="13">
        <f>I15+TIME(0,0,K15)</f>
        <v>3.6111111111111105E-3</v>
      </c>
      <c r="M15" s="7">
        <f>RANK(L15,L$8:L$19,1)</f>
        <v>11</v>
      </c>
      <c r="N15" s="7">
        <f>VLOOKUP(M15,'Место-баллы'!$A$3:$E$52,2,0)</f>
        <v>65</v>
      </c>
      <c r="O15" s="20"/>
      <c r="P15" s="43">
        <v>24</v>
      </c>
      <c r="Q15" s="43">
        <v>23</v>
      </c>
      <c r="R15" s="19">
        <f>P15+Q15</f>
        <v>47</v>
      </c>
      <c r="S15" s="19">
        <f>RANK(R15,R$8:R$19,0)</f>
        <v>10</v>
      </c>
      <c r="T15" s="19">
        <f>VLOOKUP(S15,'Место-баллы'!$A$3:$E$52,2,0)</f>
        <v>67</v>
      </c>
      <c r="U15" s="10"/>
      <c r="V15" s="7">
        <v>4</v>
      </c>
      <c r="W15" s="7">
        <v>5</v>
      </c>
      <c r="X15" s="13">
        <f>TIME(0,V15,W15)</f>
        <v>2.8356481481481479E-3</v>
      </c>
      <c r="Y15" s="7">
        <v>27</v>
      </c>
      <c r="Z15" s="7">
        <f>Y$2-Y15</f>
        <v>15</v>
      </c>
      <c r="AA15" s="13">
        <f>X15+TIME(0,0,Z15)</f>
        <v>3.0092592592592588E-3</v>
      </c>
      <c r="AB15" s="7">
        <f>RANK(AA15,AA$8:AA$19,1)</f>
        <v>9</v>
      </c>
      <c r="AC15" s="7">
        <f>VLOOKUP(AB15,'Место-баллы'!$A$3:$E$52,2,0)</f>
        <v>69</v>
      </c>
      <c r="AD15" s="10"/>
      <c r="AE15" s="7">
        <v>0</v>
      </c>
      <c r="AF15" s="7">
        <v>10</v>
      </c>
      <c r="AG15" s="7">
        <v>70</v>
      </c>
      <c r="AH15" s="41" t="s">
        <v>136</v>
      </c>
      <c r="AI15" s="7">
        <v>3</v>
      </c>
      <c r="AJ15" s="7">
        <f>VLOOKUP(AI15,'Место-баллы'!$A$3:$E$52,2,0)</f>
        <v>90</v>
      </c>
    </row>
    <row r="16" spans="2:36" x14ac:dyDescent="0.25">
      <c r="B16" s="7">
        <f>RANK(C16,C$8:C$19,0)</f>
        <v>9</v>
      </c>
      <c r="C16" s="7">
        <f>SUMIF($F$1:$AM$1,1,$F16:$AM16)</f>
        <v>289</v>
      </c>
      <c r="D16" s="10"/>
      <c r="E16" s="15" t="s">
        <v>77</v>
      </c>
      <c r="F16" s="10"/>
      <c r="G16" s="7">
        <v>5</v>
      </c>
      <c r="H16" s="7">
        <v>5</v>
      </c>
      <c r="I16" s="13">
        <f>TIME(0,G16,H16)</f>
        <v>3.530092592592592E-3</v>
      </c>
      <c r="J16" s="7">
        <v>138</v>
      </c>
      <c r="K16" s="7">
        <f>J$2-J16</f>
        <v>3</v>
      </c>
      <c r="L16" s="13">
        <f>I16+TIME(0,0,K16)</f>
        <v>3.5648148148148141E-3</v>
      </c>
      <c r="M16" s="7">
        <f>RANK(L16,L$8:L$19,1)</f>
        <v>9</v>
      </c>
      <c r="N16" s="7">
        <f>VLOOKUP(M16,'Место-баллы'!$A$3:$E$52,2,0)</f>
        <v>69</v>
      </c>
      <c r="O16" s="20"/>
      <c r="P16" s="43">
        <v>32</v>
      </c>
      <c r="Q16" s="43">
        <v>31</v>
      </c>
      <c r="R16" s="19">
        <f>P16+Q16</f>
        <v>63</v>
      </c>
      <c r="S16" s="19">
        <f>RANK(R16,R$8:R$19,0)</f>
        <v>7</v>
      </c>
      <c r="T16" s="19">
        <f>VLOOKUP(S16,'Место-баллы'!$A$3:$E$52,2,0)</f>
        <v>73</v>
      </c>
      <c r="U16" s="10"/>
      <c r="V16" s="7">
        <v>4</v>
      </c>
      <c r="W16" s="7">
        <v>5</v>
      </c>
      <c r="X16" s="13">
        <f>TIME(0,V16,W16)</f>
        <v>2.8356481481481479E-3</v>
      </c>
      <c r="Y16" s="7">
        <v>26</v>
      </c>
      <c r="Z16" s="7">
        <f>Y$2-Y16</f>
        <v>16</v>
      </c>
      <c r="AA16" s="13">
        <f>X16+TIME(0,0,Z16)</f>
        <v>3.0208333333333333E-3</v>
      </c>
      <c r="AB16" s="7">
        <f>RANK(AA16,AA$8:AA$19,1)</f>
        <v>10</v>
      </c>
      <c r="AC16" s="7">
        <f>VLOOKUP(AB16,'Место-баллы'!$A$3:$E$52,2,0)</f>
        <v>67</v>
      </c>
      <c r="AD16" s="10"/>
      <c r="AE16" s="7">
        <v>0</v>
      </c>
      <c r="AF16" s="7">
        <v>10</v>
      </c>
      <c r="AG16" s="7">
        <v>88</v>
      </c>
      <c r="AH16" s="41" t="s">
        <v>140</v>
      </c>
      <c r="AI16" s="7">
        <v>5</v>
      </c>
      <c r="AJ16" s="7">
        <f>VLOOKUP(AI16,'Место-баллы'!$A$3:$E$52,2,0)</f>
        <v>80</v>
      </c>
    </row>
    <row r="17" spans="2:36" x14ac:dyDescent="0.25">
      <c r="B17" s="7">
        <v>10</v>
      </c>
      <c r="C17" s="7">
        <f>SUMIF($F$1:$AM$1,1,$F17:$AM17)</f>
        <v>289</v>
      </c>
      <c r="D17" s="10"/>
      <c r="E17" s="15" t="s">
        <v>69</v>
      </c>
      <c r="F17" s="10"/>
      <c r="G17" s="7">
        <v>4</v>
      </c>
      <c r="H17" s="7">
        <v>24</v>
      </c>
      <c r="I17" s="13">
        <f>TIME(0,G17,H17)</f>
        <v>3.0555555555555557E-3</v>
      </c>
      <c r="J17" s="7">
        <v>141</v>
      </c>
      <c r="K17" s="7">
        <f>J$2-J17</f>
        <v>0</v>
      </c>
      <c r="L17" s="13">
        <f>I17+TIME(0,0,K17)</f>
        <v>3.0555555555555557E-3</v>
      </c>
      <c r="M17" s="7">
        <f>RANK(L17,L$8:L$19,1)</f>
        <v>7</v>
      </c>
      <c r="N17" s="7">
        <f>VLOOKUP(M17,'Место-баллы'!$A$3:$E$52,2,0)</f>
        <v>73</v>
      </c>
      <c r="O17" s="20"/>
      <c r="P17" s="43">
        <v>29</v>
      </c>
      <c r="Q17" s="43">
        <v>19</v>
      </c>
      <c r="R17" s="19">
        <f>P17+Q17</f>
        <v>48</v>
      </c>
      <c r="S17" s="19">
        <f>RANK(R17,R$8:R$19,0)</f>
        <v>9</v>
      </c>
      <c r="T17" s="19">
        <f>VLOOKUP(S17,'Место-баллы'!$A$3:$E$52,2,0)</f>
        <v>69</v>
      </c>
      <c r="U17" s="10"/>
      <c r="V17" s="7">
        <v>4</v>
      </c>
      <c r="W17" s="7">
        <v>5</v>
      </c>
      <c r="X17" s="13">
        <f>TIME(0,V17,W17)</f>
        <v>2.8356481481481479E-3</v>
      </c>
      <c r="Y17" s="7">
        <v>32</v>
      </c>
      <c r="Z17" s="7">
        <f>Y$2-Y17</f>
        <v>10</v>
      </c>
      <c r="AA17" s="13">
        <f>X17+TIME(0,0,Z17)</f>
        <v>2.9513888888888888E-3</v>
      </c>
      <c r="AB17" s="7">
        <f>RANK(AA17,AA$8:AA$19,1)</f>
        <v>5</v>
      </c>
      <c r="AC17" s="7">
        <f>VLOOKUP(AB17,'Место-баллы'!$A$3:$E$52,2,0)</f>
        <v>80</v>
      </c>
      <c r="AD17" s="10"/>
      <c r="AE17" s="7">
        <v>0</v>
      </c>
      <c r="AF17" s="7">
        <v>11</v>
      </c>
      <c r="AG17" s="7">
        <v>42</v>
      </c>
      <c r="AH17" s="41" t="s">
        <v>141</v>
      </c>
      <c r="AI17" s="7">
        <v>10</v>
      </c>
      <c r="AJ17" s="7">
        <f>VLOOKUP(AI17,'Место-баллы'!$A$3:$E$52,2,0)</f>
        <v>67</v>
      </c>
    </row>
    <row r="18" spans="2:36" x14ac:dyDescent="0.25">
      <c r="B18" s="7">
        <f>RANK(C18,C$8:C$19,0)</f>
        <v>11</v>
      </c>
      <c r="C18" s="7">
        <f>SUMIF($F$1:$AM$1,1,$F18:$AM18)</f>
        <v>274</v>
      </c>
      <c r="D18" s="10"/>
      <c r="E18" s="15" t="s">
        <v>67</v>
      </c>
      <c r="F18" s="10"/>
      <c r="G18" s="7">
        <v>5</v>
      </c>
      <c r="H18" s="7">
        <v>5</v>
      </c>
      <c r="I18" s="13">
        <f>TIME(0,G18,H18)</f>
        <v>3.530092592592592E-3</v>
      </c>
      <c r="J18" s="7">
        <v>138</v>
      </c>
      <c r="K18" s="7">
        <f>J$2-J18</f>
        <v>3</v>
      </c>
      <c r="L18" s="13">
        <f>I18+TIME(0,0,K18)</f>
        <v>3.5648148148148141E-3</v>
      </c>
      <c r="M18" s="7">
        <f>RANK(L18,L$8:L$19,1)</f>
        <v>9</v>
      </c>
      <c r="N18" s="7">
        <f>VLOOKUP(M18,'Место-баллы'!$A$3:$E$52,2,0)</f>
        <v>69</v>
      </c>
      <c r="O18" s="20"/>
      <c r="P18" s="43">
        <v>29</v>
      </c>
      <c r="Q18" s="43">
        <v>18</v>
      </c>
      <c r="R18" s="19">
        <f>P18+Q18</f>
        <v>47</v>
      </c>
      <c r="S18" s="19">
        <f>RANK(R18,R$8:R$19,0)</f>
        <v>10</v>
      </c>
      <c r="T18" s="19">
        <f>VLOOKUP(S18,'Место-баллы'!$A$3:$E$52,2,0)</f>
        <v>67</v>
      </c>
      <c r="U18" s="10"/>
      <c r="V18" s="7">
        <v>4</v>
      </c>
      <c r="W18" s="7">
        <v>5</v>
      </c>
      <c r="X18" s="13">
        <f>TIME(0,V18,W18)</f>
        <v>2.8356481481481479E-3</v>
      </c>
      <c r="Y18" s="7">
        <v>26</v>
      </c>
      <c r="Z18" s="7">
        <f>Y$2-Y18</f>
        <v>16</v>
      </c>
      <c r="AA18" s="13">
        <f>X18+TIME(0,0,Z18)</f>
        <v>3.0208333333333333E-3</v>
      </c>
      <c r="AB18" s="7">
        <f>RANK(AA18,AA$8:AA$19,1)</f>
        <v>10</v>
      </c>
      <c r="AC18" s="7">
        <f>VLOOKUP(AB18,'Место-баллы'!$A$3:$E$52,2,0)</f>
        <v>67</v>
      </c>
      <c r="AD18" s="10"/>
      <c r="AE18" s="7">
        <v>0</v>
      </c>
      <c r="AF18" s="7">
        <v>11</v>
      </c>
      <c r="AG18" s="7">
        <v>25</v>
      </c>
      <c r="AH18" s="41" t="s">
        <v>139</v>
      </c>
      <c r="AI18" s="7">
        <v>8</v>
      </c>
      <c r="AJ18" s="7">
        <f>VLOOKUP(AI18,'Место-баллы'!$A$3:$E$52,2,0)</f>
        <v>71</v>
      </c>
    </row>
    <row r="19" spans="2:36" x14ac:dyDescent="0.25">
      <c r="B19" s="7">
        <f>RANK(C19,C$8:C$19,0)</f>
        <v>12</v>
      </c>
      <c r="C19" s="7">
        <f>SUMIF($F$1:$AM$1,1,$F19:$AM19)</f>
        <v>252</v>
      </c>
      <c r="D19" s="10"/>
      <c r="E19" s="15" t="s">
        <v>72</v>
      </c>
      <c r="F19" s="10"/>
      <c r="G19" s="7">
        <v>5</v>
      </c>
      <c r="H19" s="7">
        <v>5</v>
      </c>
      <c r="I19" s="13">
        <f>TIME(0,G19,H19)</f>
        <v>3.530092592592592E-3</v>
      </c>
      <c r="J19" s="7">
        <v>108</v>
      </c>
      <c r="K19" s="7">
        <f>J$2-J19</f>
        <v>33</v>
      </c>
      <c r="L19" s="13">
        <f>I19+TIME(0,0,K19)</f>
        <v>3.9120370370370368E-3</v>
      </c>
      <c r="M19" s="7">
        <f>RANK(L19,L$8:L$19,1)</f>
        <v>12</v>
      </c>
      <c r="N19" s="7">
        <f>VLOOKUP(M19,'Место-баллы'!$A$3:$E$52,2,0)</f>
        <v>63</v>
      </c>
      <c r="O19" s="20"/>
      <c r="P19" s="43">
        <v>5</v>
      </c>
      <c r="Q19" s="43">
        <v>0</v>
      </c>
      <c r="R19" s="19">
        <f>P19+Q19</f>
        <v>5</v>
      </c>
      <c r="S19" s="19">
        <f>RANK(R19,R$8:R$19,0)</f>
        <v>12</v>
      </c>
      <c r="T19" s="19">
        <f>VLOOKUP(S19,'Место-баллы'!$A$3:$E$52,2,0)</f>
        <v>63</v>
      </c>
      <c r="U19" s="10"/>
      <c r="V19" s="7">
        <v>4</v>
      </c>
      <c r="W19" s="7">
        <v>5</v>
      </c>
      <c r="X19" s="13">
        <f>TIME(0,V19,W19)</f>
        <v>2.8356481481481479E-3</v>
      </c>
      <c r="Y19" s="7">
        <v>18</v>
      </c>
      <c r="Z19" s="7">
        <f>Y$2-Y19</f>
        <v>24</v>
      </c>
      <c r="AA19" s="13">
        <f>X19+TIME(0,0,Z19)</f>
        <v>3.1134259259259257E-3</v>
      </c>
      <c r="AB19" s="7">
        <f>RANK(AA19,AA$8:AA$19,1)</f>
        <v>12</v>
      </c>
      <c r="AC19" s="7">
        <f>VLOOKUP(AB19,'Место-баллы'!$A$3:$E$52,2,0)</f>
        <v>63</v>
      </c>
      <c r="AD19" s="10"/>
      <c r="AE19" s="7">
        <v>0</v>
      </c>
      <c r="AF19" s="7">
        <v>12</v>
      </c>
      <c r="AG19" s="7">
        <v>76</v>
      </c>
      <c r="AH19" s="41" t="s">
        <v>119</v>
      </c>
      <c r="AI19" s="7">
        <v>12</v>
      </c>
      <c r="AJ19" s="7">
        <f>VLOOKUP(AI19,'Место-баллы'!$A$3:$E$52,2,0)</f>
        <v>63</v>
      </c>
    </row>
    <row r="20" spans="2:36" ht="15.75" customHeight="1" x14ac:dyDescent="0.25"/>
    <row r="21" spans="2:36" ht="15.75" customHeight="1" x14ac:dyDescent="0.25"/>
    <row r="22" spans="2:36" ht="15.75" customHeight="1" x14ac:dyDescent="0.25"/>
    <row r="23" spans="2:36" ht="15.75" customHeight="1" x14ac:dyDescent="0.25"/>
    <row r="24" spans="2:36" ht="15.75" customHeight="1" x14ac:dyDescent="0.25"/>
    <row r="25" spans="2:36" ht="15.75" customHeight="1" x14ac:dyDescent="0.25"/>
    <row r="26" spans="2:36" ht="15.75" customHeight="1" x14ac:dyDescent="0.25"/>
    <row r="27" spans="2:36" ht="15.75" customHeight="1" x14ac:dyDescent="0.25"/>
    <row r="28" spans="2:36" ht="15.75" customHeight="1" x14ac:dyDescent="0.25"/>
    <row r="29" spans="2:36" ht="15.75" customHeight="1" x14ac:dyDescent="0.25"/>
    <row r="30" spans="2:36" ht="15.75" customHeight="1" x14ac:dyDescent="0.25"/>
    <row r="31" spans="2:36" ht="15.75" customHeight="1" x14ac:dyDescent="0.25"/>
    <row r="32" spans="2:3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</sheetData>
  <mergeCells count="6">
    <mergeCell ref="AE5:AJ6"/>
    <mergeCell ref="B5:C6"/>
    <mergeCell ref="E5:E6"/>
    <mergeCell ref="G5:N6"/>
    <mergeCell ref="P5:T6"/>
    <mergeCell ref="V5:AC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10C4-4FAA-4D27-94F3-9CBA8156717A}">
  <sheetPr>
    <pageSetUpPr fitToPage="1"/>
  </sheetPr>
  <dimension ref="A1:AJ51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N9" activeCellId="3" sqref="AJ9 AC9 T9 N9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4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style="16" customWidth="1"/>
    <col min="16" max="16" width="8.7109375" style="16" bestFit="1" customWidth="1"/>
    <col min="17" max="17" width="9.140625" style="16" bestFit="1" customWidth="1"/>
    <col min="18" max="18" width="6.85546875" style="16" customWidth="1"/>
    <col min="19" max="19" width="7.140625" style="16" customWidth="1"/>
    <col min="20" max="20" width="6.85546875" style="16" customWidth="1"/>
    <col min="21" max="21" width="1.42578125" customWidth="1"/>
    <col min="22" max="22" width="5.140625" hidden="1" customWidth="1" outlineLevel="1"/>
    <col min="23" max="23" width="4.28515625" hidden="1" customWidth="1" outlineLevel="1"/>
    <col min="24" max="24" width="7.140625" customWidth="1" collapsed="1"/>
    <col min="25" max="25" width="6.85546875" customWidth="1"/>
    <col min="26" max="26" width="7.85546875" hidden="1" customWidth="1" outlineLevel="1"/>
    <col min="27" max="27" width="7.140625" hidden="1" customWidth="1" outlineLevel="1"/>
    <col min="28" max="28" width="7.140625" customWidth="1" collapsed="1"/>
    <col min="29" max="29" width="6.85546875" customWidth="1"/>
    <col min="30" max="30" width="1.42578125" customWidth="1"/>
    <col min="31" max="31" width="5.140625" hidden="1" customWidth="1" outlineLevel="1"/>
    <col min="32" max="32" width="4.28515625" hidden="1" customWidth="1" outlineLevel="1"/>
    <col min="33" max="33" width="7.42578125" hidden="1" customWidth="1" outlineLevel="1"/>
    <col min="34" max="34" width="9.7109375" bestFit="1" customWidth="1" collapsed="1"/>
    <col min="35" max="35" width="7.140625" customWidth="1"/>
    <col min="36" max="36" width="6.85546875" customWidth="1"/>
  </cols>
  <sheetData>
    <row r="1" spans="2:36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R1" s="17"/>
      <c r="S1" s="17"/>
      <c r="T1" s="18">
        <v>1</v>
      </c>
      <c r="V1" s="3"/>
      <c r="W1" s="3"/>
      <c r="X1" s="3"/>
      <c r="Y1" s="3"/>
      <c r="Z1" s="3"/>
      <c r="AA1" s="3"/>
      <c r="AB1" s="3"/>
      <c r="AC1" s="4">
        <v>1</v>
      </c>
      <c r="AE1" s="3"/>
      <c r="AF1" s="3"/>
      <c r="AG1" s="3"/>
      <c r="AH1" s="3"/>
      <c r="AI1" s="3"/>
      <c r="AJ1" s="4">
        <v>1</v>
      </c>
    </row>
    <row r="2" spans="2:36" x14ac:dyDescent="0.25">
      <c r="E2" s="12"/>
      <c r="G2" s="3"/>
      <c r="H2" s="3"/>
      <c r="I2" s="3"/>
      <c r="J2" s="5">
        <v>141</v>
      </c>
      <c r="K2" s="3"/>
      <c r="L2" s="3"/>
      <c r="M2" s="3"/>
      <c r="N2" s="3"/>
      <c r="R2" s="17"/>
      <c r="S2" s="17"/>
      <c r="T2" s="17"/>
      <c r="V2" s="3"/>
      <c r="W2" s="3"/>
      <c r="X2" s="3"/>
      <c r="Y2" s="5">
        <v>45</v>
      </c>
      <c r="Z2" s="3"/>
      <c r="AA2" s="3"/>
      <c r="AB2" s="3"/>
      <c r="AC2" s="3"/>
      <c r="AE2" s="3"/>
      <c r="AF2" s="3"/>
      <c r="AG2" s="3"/>
      <c r="AH2" s="3"/>
      <c r="AI2" s="3"/>
      <c r="AJ2" s="3"/>
    </row>
    <row r="3" spans="2:36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R3" s="17"/>
      <c r="S3" s="17"/>
      <c r="T3" s="17"/>
      <c r="V3" s="3"/>
      <c r="W3" s="3"/>
      <c r="X3" s="3"/>
      <c r="Y3" s="6" t="s">
        <v>31</v>
      </c>
      <c r="Z3" s="3"/>
      <c r="AA3" s="3"/>
      <c r="AB3" s="3"/>
      <c r="AC3" s="3"/>
      <c r="AE3" s="3"/>
      <c r="AF3" s="3"/>
      <c r="AG3" s="3"/>
      <c r="AH3" s="3"/>
      <c r="AI3" s="3"/>
      <c r="AJ3" s="3"/>
    </row>
    <row r="4" spans="2:36" x14ac:dyDescent="0.25">
      <c r="G4" s="3"/>
      <c r="H4" s="3"/>
      <c r="I4" s="3"/>
      <c r="J4" s="3"/>
      <c r="K4" s="3"/>
      <c r="L4" s="3"/>
      <c r="M4" s="3"/>
      <c r="N4" s="3"/>
      <c r="R4" s="17"/>
      <c r="S4" s="17"/>
      <c r="T4" s="17"/>
      <c r="V4" s="3"/>
      <c r="W4" s="3"/>
      <c r="X4" s="3"/>
      <c r="Y4" s="3"/>
      <c r="Z4" s="3"/>
      <c r="AA4" s="3"/>
      <c r="AB4" s="3"/>
      <c r="AC4" s="3"/>
      <c r="AE4" s="3"/>
      <c r="AF4" s="3"/>
      <c r="AG4" s="3"/>
      <c r="AH4" s="3"/>
      <c r="AI4" s="3"/>
      <c r="AJ4" s="3"/>
    </row>
    <row r="5" spans="2:36" ht="15" customHeight="1" x14ac:dyDescent="0.25">
      <c r="B5" s="31" t="s">
        <v>4</v>
      </c>
      <c r="C5" s="32"/>
      <c r="D5" s="7"/>
      <c r="E5" s="25" t="s">
        <v>28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19"/>
      <c r="P5" s="33" t="s">
        <v>19</v>
      </c>
      <c r="Q5" s="34"/>
      <c r="R5" s="34"/>
      <c r="S5" s="34"/>
      <c r="T5" s="35"/>
      <c r="U5" s="7"/>
      <c r="V5" s="25" t="s">
        <v>20</v>
      </c>
      <c r="W5" s="26"/>
      <c r="X5" s="26"/>
      <c r="Y5" s="26"/>
      <c r="Z5" s="26"/>
      <c r="AA5" s="26"/>
      <c r="AB5" s="26"/>
      <c r="AC5" s="27"/>
      <c r="AD5" s="7"/>
      <c r="AE5" s="25" t="s">
        <v>5</v>
      </c>
      <c r="AF5" s="26"/>
      <c r="AG5" s="26"/>
      <c r="AH5" s="26"/>
      <c r="AI5" s="26"/>
      <c r="AJ5" s="27"/>
    </row>
    <row r="6" spans="2:36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20"/>
      <c r="P6" s="36"/>
      <c r="Q6" s="37"/>
      <c r="R6" s="37"/>
      <c r="S6" s="37"/>
      <c r="T6" s="38"/>
      <c r="U6" s="8"/>
      <c r="V6" s="28"/>
      <c r="W6" s="29"/>
      <c r="X6" s="29"/>
      <c r="Y6" s="29"/>
      <c r="Z6" s="29"/>
      <c r="AA6" s="29"/>
      <c r="AB6" s="29"/>
      <c r="AC6" s="30"/>
      <c r="AD6" s="8"/>
      <c r="AE6" s="28"/>
      <c r="AF6" s="29"/>
      <c r="AG6" s="29"/>
      <c r="AH6" s="29"/>
      <c r="AI6" s="29"/>
      <c r="AJ6" s="30"/>
    </row>
    <row r="7" spans="2:36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20"/>
      <c r="P7" s="21" t="s">
        <v>23</v>
      </c>
      <c r="Q7" s="14" t="s">
        <v>24</v>
      </c>
      <c r="R7" s="21" t="s">
        <v>14</v>
      </c>
      <c r="S7" s="14" t="s">
        <v>12</v>
      </c>
      <c r="T7" s="14" t="s">
        <v>13</v>
      </c>
      <c r="U7" s="9"/>
      <c r="V7" s="11" t="s">
        <v>9</v>
      </c>
      <c r="W7" s="11" t="s">
        <v>10</v>
      </c>
      <c r="X7" s="11" t="s">
        <v>11</v>
      </c>
      <c r="Y7" s="39" t="s">
        <v>14</v>
      </c>
      <c r="Z7" s="11" t="s">
        <v>15</v>
      </c>
      <c r="AA7" s="11" t="s">
        <v>11</v>
      </c>
      <c r="AB7" s="11" t="s">
        <v>12</v>
      </c>
      <c r="AC7" s="11" t="s">
        <v>13</v>
      </c>
      <c r="AD7" s="9"/>
      <c r="AE7" s="11" t="s">
        <v>9</v>
      </c>
      <c r="AF7" s="11" t="s">
        <v>10</v>
      </c>
      <c r="AG7" s="11" t="s">
        <v>115</v>
      </c>
      <c r="AH7" s="11" t="s">
        <v>11</v>
      </c>
      <c r="AI7" s="11" t="s">
        <v>12</v>
      </c>
      <c r="AJ7" s="11" t="s">
        <v>13</v>
      </c>
    </row>
    <row r="8" spans="2:36" x14ac:dyDescent="0.25">
      <c r="B8" s="7">
        <f>RANK(C8,C$8:C$19,0)</f>
        <v>1</v>
      </c>
      <c r="C8" s="7">
        <f>SUMIF($F$1:$AM$1,1,$F8:$AM8)</f>
        <v>390</v>
      </c>
      <c r="D8" s="10"/>
      <c r="E8" s="15" t="s">
        <v>79</v>
      </c>
      <c r="F8" s="10"/>
      <c r="G8" s="7">
        <v>3</v>
      </c>
      <c r="H8" s="7">
        <v>32</v>
      </c>
      <c r="I8" s="13">
        <f>TIME(0,G8,H8)</f>
        <v>2.4537037037037036E-3</v>
      </c>
      <c r="J8" s="7">
        <v>141</v>
      </c>
      <c r="K8" s="7">
        <f>J$2-J8</f>
        <v>0</v>
      </c>
      <c r="L8" s="13">
        <f>I8+TIME(0,0,K8)</f>
        <v>2.4537037037037036E-3</v>
      </c>
      <c r="M8" s="7">
        <f>RANK(L8,L$8:L$19,1)</f>
        <v>1</v>
      </c>
      <c r="N8" s="7">
        <f>VLOOKUP(M8,'Место-баллы'!$A$3:$E$52,2,0)</f>
        <v>100</v>
      </c>
      <c r="O8" s="20"/>
      <c r="P8" s="43">
        <v>42</v>
      </c>
      <c r="Q8" s="43">
        <v>22</v>
      </c>
      <c r="R8" s="19">
        <f>P8+Q8</f>
        <v>64</v>
      </c>
      <c r="S8" s="19">
        <f>RANK(R8,R$8:R$19,0)</f>
        <v>1</v>
      </c>
      <c r="T8" s="19">
        <f>VLOOKUP(S8,'Место-баллы'!$A$3:$E$52,2,0)</f>
        <v>100</v>
      </c>
      <c r="U8" s="10"/>
      <c r="V8" s="7">
        <v>2</v>
      </c>
      <c r="W8" s="7">
        <v>32</v>
      </c>
      <c r="X8" s="13">
        <f>TIME(0,V8,W8)</f>
        <v>1.7592592592592592E-3</v>
      </c>
      <c r="Y8" s="7">
        <v>45</v>
      </c>
      <c r="Z8" s="7">
        <f>Y$2-Y8</f>
        <v>0</v>
      </c>
      <c r="AA8" s="13">
        <f>X8+TIME(0,0,Z8)</f>
        <v>1.7592592592592592E-3</v>
      </c>
      <c r="AB8" s="7">
        <f>RANK(AA8,AA$8:AA$19,1)</f>
        <v>1</v>
      </c>
      <c r="AC8" s="7">
        <f>VLOOKUP(AB8,'Место-баллы'!$A$3:$E$52,2,0)</f>
        <v>100</v>
      </c>
      <c r="AD8" s="10"/>
      <c r="AE8" s="7">
        <v>0</v>
      </c>
      <c r="AF8" s="7">
        <v>16</v>
      </c>
      <c r="AG8" s="7">
        <v>36</v>
      </c>
      <c r="AH8" s="41" t="s">
        <v>152</v>
      </c>
      <c r="AI8" s="7">
        <v>3</v>
      </c>
      <c r="AJ8" s="7">
        <f>VLOOKUP(AI8,'Место-баллы'!$A$3:$E$52,2,0)</f>
        <v>90</v>
      </c>
    </row>
    <row r="9" spans="2:36" x14ac:dyDescent="0.25">
      <c r="B9" s="7">
        <f>RANK(C9,C$8:C$19,0)</f>
        <v>2</v>
      </c>
      <c r="C9" s="7">
        <f>SUMIF($F$1:$AM$1,1,$F9:$AM9)</f>
        <v>380</v>
      </c>
      <c r="D9" s="10"/>
      <c r="E9" s="15" t="s">
        <v>83</v>
      </c>
      <c r="F9" s="10"/>
      <c r="G9" s="7">
        <v>3</v>
      </c>
      <c r="H9" s="7">
        <v>55</v>
      </c>
      <c r="I9" s="13">
        <f>TIME(0,G9,H9)</f>
        <v>2.7199074074074074E-3</v>
      </c>
      <c r="J9" s="7">
        <v>141</v>
      </c>
      <c r="K9" s="7">
        <f>J$2-J9</f>
        <v>0</v>
      </c>
      <c r="L9" s="13">
        <f>I9+TIME(0,0,K9)</f>
        <v>2.7199074074074074E-3</v>
      </c>
      <c r="M9" s="7">
        <f>RANK(L9,L$8:L$19,1)</f>
        <v>2</v>
      </c>
      <c r="N9" s="7">
        <f>VLOOKUP(M9,'Место-баллы'!$A$3:$E$52,2,0)</f>
        <v>95</v>
      </c>
      <c r="O9" s="20"/>
      <c r="P9" s="43">
        <v>34</v>
      </c>
      <c r="Q9" s="43">
        <v>18</v>
      </c>
      <c r="R9" s="19">
        <f>P9+Q9</f>
        <v>52</v>
      </c>
      <c r="S9" s="19">
        <f>RANK(R9,R$8:R$19,0)</f>
        <v>3</v>
      </c>
      <c r="T9" s="19">
        <f>VLOOKUP(S9,'Место-баллы'!$A$3:$E$52,2,0)</f>
        <v>90</v>
      </c>
      <c r="U9" s="10"/>
      <c r="V9" s="7">
        <v>2</v>
      </c>
      <c r="W9" s="7">
        <v>42</v>
      </c>
      <c r="X9" s="13">
        <f>TIME(0,V9,W9)</f>
        <v>1.8750000000000001E-3</v>
      </c>
      <c r="Y9" s="7">
        <v>45</v>
      </c>
      <c r="Z9" s="7">
        <f>Y$2-Y9</f>
        <v>0</v>
      </c>
      <c r="AA9" s="13">
        <f>X9+TIME(0,0,Z9)</f>
        <v>1.8750000000000001E-3</v>
      </c>
      <c r="AB9" s="7">
        <f>RANK(AA9,AA$8:AA$19,1)</f>
        <v>2</v>
      </c>
      <c r="AC9" s="7">
        <f>VLOOKUP(AB9,'Место-баллы'!$A$3:$E$52,2,0)</f>
        <v>95</v>
      </c>
      <c r="AD9" s="10"/>
      <c r="AE9" s="7">
        <v>0</v>
      </c>
      <c r="AF9" s="7">
        <v>14</v>
      </c>
      <c r="AG9" s="7">
        <v>94</v>
      </c>
      <c r="AH9" s="41" t="s">
        <v>153</v>
      </c>
      <c r="AI9" s="7">
        <v>1</v>
      </c>
      <c r="AJ9" s="7">
        <f>VLOOKUP(AI9,'Место-баллы'!$A$3:$E$52,2,0)</f>
        <v>100</v>
      </c>
    </row>
    <row r="10" spans="2:36" x14ac:dyDescent="0.25">
      <c r="B10" s="7">
        <f>RANK(C10,C$8:C$19,0)</f>
        <v>3</v>
      </c>
      <c r="C10" s="7">
        <f>SUMIF($F$1:$AM$1,1,$F10:$AM10)</f>
        <v>355</v>
      </c>
      <c r="D10" s="10"/>
      <c r="E10" s="15" t="s">
        <v>85</v>
      </c>
      <c r="F10" s="10"/>
      <c r="G10" s="7">
        <v>4</v>
      </c>
      <c r="H10" s="7">
        <v>5</v>
      </c>
      <c r="I10" s="13">
        <f>TIME(0,G10,H10)</f>
        <v>2.8356481481481479E-3</v>
      </c>
      <c r="J10" s="7">
        <v>141</v>
      </c>
      <c r="K10" s="7">
        <f>J$2-J10</f>
        <v>0</v>
      </c>
      <c r="L10" s="13">
        <f>I10+TIME(0,0,K10)</f>
        <v>2.8356481481481479E-3</v>
      </c>
      <c r="M10" s="7">
        <f>RANK(L10,L$8:L$19,1)</f>
        <v>4</v>
      </c>
      <c r="N10" s="7">
        <f>VLOOKUP(M10,'Место-баллы'!$A$3:$E$52,2,0)</f>
        <v>85</v>
      </c>
      <c r="O10" s="20"/>
      <c r="P10" s="43">
        <v>37</v>
      </c>
      <c r="Q10" s="43">
        <v>18</v>
      </c>
      <c r="R10" s="19">
        <f>P10+Q10</f>
        <v>55</v>
      </c>
      <c r="S10" s="19">
        <f>RANK(R10,R$8:R$19,0)</f>
        <v>2</v>
      </c>
      <c r="T10" s="19">
        <f>VLOOKUP(S10,'Место-баллы'!$A$3:$E$52,2,0)</f>
        <v>95</v>
      </c>
      <c r="U10" s="10"/>
      <c r="V10" s="7">
        <v>3</v>
      </c>
      <c r="W10" s="7">
        <v>11</v>
      </c>
      <c r="X10" s="13">
        <f>TIME(0,V10,W10)</f>
        <v>2.2106481481481478E-3</v>
      </c>
      <c r="Y10" s="7">
        <v>45</v>
      </c>
      <c r="Z10" s="7">
        <f>Y$2-Y10</f>
        <v>0</v>
      </c>
      <c r="AA10" s="13">
        <f>X10+TIME(0,0,Z10)</f>
        <v>2.2106481481481478E-3</v>
      </c>
      <c r="AB10" s="7">
        <f>RANK(AA10,AA$8:AA$19,1)</f>
        <v>3</v>
      </c>
      <c r="AC10" s="7">
        <f>VLOOKUP(AB10,'Место-баллы'!$A$3:$E$52,2,0)</f>
        <v>90</v>
      </c>
      <c r="AD10" s="10"/>
      <c r="AE10" s="7">
        <v>0</v>
      </c>
      <c r="AF10" s="7">
        <v>16</v>
      </c>
      <c r="AG10" s="7">
        <v>44</v>
      </c>
      <c r="AH10" s="41" t="s">
        <v>154</v>
      </c>
      <c r="AI10" s="7">
        <v>4</v>
      </c>
      <c r="AJ10" s="7">
        <f>VLOOKUP(AI10,'Место-баллы'!$A$3:$E$52,2,0)</f>
        <v>85</v>
      </c>
    </row>
    <row r="11" spans="2:36" x14ac:dyDescent="0.25">
      <c r="B11" s="7">
        <f>RANK(C11,C$8:C$19,0)</f>
        <v>4</v>
      </c>
      <c r="C11" s="7">
        <f>SUMIF($F$1:$AM$1,1,$F11:$AM11)</f>
        <v>335</v>
      </c>
      <c r="D11" s="10"/>
      <c r="E11" s="15" t="s">
        <v>81</v>
      </c>
      <c r="F11" s="10"/>
      <c r="G11" s="7">
        <v>4</v>
      </c>
      <c r="H11" s="7">
        <v>7</v>
      </c>
      <c r="I11" s="13">
        <f>TIME(0,G11,H11)</f>
        <v>2.8587962962962963E-3</v>
      </c>
      <c r="J11" s="7">
        <v>141</v>
      </c>
      <c r="K11" s="7">
        <f>J$2-J11</f>
        <v>0</v>
      </c>
      <c r="L11" s="13">
        <f>I11+TIME(0,0,K11)</f>
        <v>2.8587962962962963E-3</v>
      </c>
      <c r="M11" s="7">
        <f>RANK(L11,L$8:L$19,1)</f>
        <v>5</v>
      </c>
      <c r="N11" s="7">
        <f>VLOOKUP(M11,'Место-баллы'!$A$3:$E$52,2,0)</f>
        <v>80</v>
      </c>
      <c r="O11" s="20"/>
      <c r="P11" s="43">
        <v>27</v>
      </c>
      <c r="Q11" s="43">
        <v>14</v>
      </c>
      <c r="R11" s="19">
        <f>P11+Q11</f>
        <v>41</v>
      </c>
      <c r="S11" s="19">
        <f>RANK(R11,R$8:R$19,0)</f>
        <v>5</v>
      </c>
      <c r="T11" s="19">
        <f>VLOOKUP(S11,'Место-баллы'!$A$3:$E$52,2,0)</f>
        <v>80</v>
      </c>
      <c r="U11" s="10"/>
      <c r="V11" s="7">
        <v>3</v>
      </c>
      <c r="W11" s="7">
        <v>28</v>
      </c>
      <c r="X11" s="13">
        <f>TIME(0,V11,W11)</f>
        <v>2.4074074074074076E-3</v>
      </c>
      <c r="Y11" s="7">
        <v>45</v>
      </c>
      <c r="Z11" s="7">
        <f>Y$2-Y11</f>
        <v>0</v>
      </c>
      <c r="AA11" s="13">
        <f>X11+TIME(0,0,Z11)</f>
        <v>2.4074074074074076E-3</v>
      </c>
      <c r="AB11" s="7">
        <f>RANK(AA11,AA$8:AA$19,1)</f>
        <v>5</v>
      </c>
      <c r="AC11" s="7">
        <f>VLOOKUP(AB11,'Место-баллы'!$A$3:$E$52,2,0)</f>
        <v>80</v>
      </c>
      <c r="AD11" s="10"/>
      <c r="AE11" s="7">
        <v>0</v>
      </c>
      <c r="AF11" s="7">
        <v>15</v>
      </c>
      <c r="AG11" s="7">
        <v>64</v>
      </c>
      <c r="AH11" s="41" t="s">
        <v>157</v>
      </c>
      <c r="AI11" s="7">
        <v>2</v>
      </c>
      <c r="AJ11" s="7">
        <f>VLOOKUP(AI11,'Место-баллы'!$A$3:$E$52,2,0)</f>
        <v>95</v>
      </c>
    </row>
    <row r="12" spans="2:36" x14ac:dyDescent="0.25">
      <c r="B12" s="7">
        <f>RANK(C12,C$8:C$19,0)</f>
        <v>5</v>
      </c>
      <c r="C12" s="7">
        <f>SUMIF($F$1:$AM$1,1,$F12:$AM12)</f>
        <v>320</v>
      </c>
      <c r="D12" s="10"/>
      <c r="E12" s="15" t="s">
        <v>84</v>
      </c>
      <c r="F12" s="10"/>
      <c r="G12" s="7">
        <v>3</v>
      </c>
      <c r="H12" s="7">
        <v>56</v>
      </c>
      <c r="I12" s="13">
        <f>TIME(0,G12,H12)</f>
        <v>2.7314814814814819E-3</v>
      </c>
      <c r="J12" s="7">
        <v>141</v>
      </c>
      <c r="K12" s="7">
        <f>J$2-J12</f>
        <v>0</v>
      </c>
      <c r="L12" s="13">
        <f>I12+TIME(0,0,K12)</f>
        <v>2.7314814814814819E-3</v>
      </c>
      <c r="M12" s="7">
        <f>RANK(L12,L$8:L$19,1)</f>
        <v>3</v>
      </c>
      <c r="N12" s="7">
        <f>VLOOKUP(M12,'Место-баллы'!$A$3:$E$52,2,0)</f>
        <v>90</v>
      </c>
      <c r="O12" s="20"/>
      <c r="P12" s="43">
        <v>30</v>
      </c>
      <c r="Q12" s="43">
        <v>16</v>
      </c>
      <c r="R12" s="19">
        <f>P12+Q12</f>
        <v>46</v>
      </c>
      <c r="S12" s="19">
        <f>RANK(R12,R$8:R$19,0)</f>
        <v>4</v>
      </c>
      <c r="T12" s="19">
        <f>VLOOKUP(S12,'Место-баллы'!$A$3:$E$52,2,0)</f>
        <v>85</v>
      </c>
      <c r="U12" s="10"/>
      <c r="V12" s="7">
        <v>3</v>
      </c>
      <c r="W12" s="7">
        <v>28</v>
      </c>
      <c r="X12" s="13">
        <f>TIME(0,V12,W12)</f>
        <v>2.4074074074074076E-3</v>
      </c>
      <c r="Y12" s="7">
        <v>45</v>
      </c>
      <c r="Z12" s="7">
        <f>Y$2-Y12</f>
        <v>0</v>
      </c>
      <c r="AA12" s="13">
        <f>X12+TIME(0,0,Z12)</f>
        <v>2.4074074074074076E-3</v>
      </c>
      <c r="AB12" s="7">
        <f>RANK(AA12,AA$8:AA$19,1)</f>
        <v>5</v>
      </c>
      <c r="AC12" s="7">
        <f>VLOOKUP(AB12,'Место-баллы'!$A$3:$E$52,2,0)</f>
        <v>80</v>
      </c>
      <c r="AD12" s="10"/>
      <c r="AE12" s="7">
        <v>0</v>
      </c>
      <c r="AF12" s="7">
        <v>19</v>
      </c>
      <c r="AG12" s="7">
        <v>69</v>
      </c>
      <c r="AH12" s="41" t="s">
        <v>156</v>
      </c>
      <c r="AI12" s="7">
        <v>11</v>
      </c>
      <c r="AJ12" s="7">
        <f>VLOOKUP(AI12,'Место-баллы'!$A$3:$E$52,2,0)</f>
        <v>65</v>
      </c>
    </row>
    <row r="13" spans="2:36" x14ac:dyDescent="0.25">
      <c r="B13" s="7">
        <f>RANK(C13,C$8:C$19,0)</f>
        <v>6</v>
      </c>
      <c r="C13" s="7">
        <f>SUMIF($F$1:$AM$1,1,$F13:$AM13)</f>
        <v>306</v>
      </c>
      <c r="D13" s="10"/>
      <c r="E13" s="15" t="s">
        <v>80</v>
      </c>
      <c r="F13" s="10"/>
      <c r="G13" s="7">
        <v>5</v>
      </c>
      <c r="H13" s="7">
        <v>5</v>
      </c>
      <c r="I13" s="13">
        <f>TIME(0,G13,H13)</f>
        <v>3.530092592592592E-3</v>
      </c>
      <c r="J13" s="7">
        <v>140</v>
      </c>
      <c r="K13" s="7">
        <f>J$2-J13</f>
        <v>1</v>
      </c>
      <c r="L13" s="13">
        <f>I13+TIME(0,0,K13)</f>
        <v>3.5416666666666661E-3</v>
      </c>
      <c r="M13" s="7">
        <f>RANK(L13,L$8:L$19,1)</f>
        <v>7</v>
      </c>
      <c r="N13" s="7">
        <f>VLOOKUP(M13,'Место-баллы'!$A$3:$E$52,2,0)</f>
        <v>73</v>
      </c>
      <c r="O13" s="20"/>
      <c r="P13" s="43">
        <v>21</v>
      </c>
      <c r="Q13" s="43">
        <v>16</v>
      </c>
      <c r="R13" s="19">
        <f>P13+Q13</f>
        <v>37</v>
      </c>
      <c r="S13" s="19">
        <f>RANK(R13,R$8:R$19,0)</f>
        <v>7</v>
      </c>
      <c r="T13" s="19">
        <f>VLOOKUP(S13,'Место-баллы'!$A$3:$E$52,2,0)</f>
        <v>73</v>
      </c>
      <c r="U13" s="10"/>
      <c r="V13" s="7">
        <v>3</v>
      </c>
      <c r="W13" s="7">
        <v>25</v>
      </c>
      <c r="X13" s="13">
        <f>TIME(0,V13,W13)</f>
        <v>2.3726851851851851E-3</v>
      </c>
      <c r="Y13" s="7">
        <v>45</v>
      </c>
      <c r="Z13" s="7">
        <f>Y$2-Y13</f>
        <v>0</v>
      </c>
      <c r="AA13" s="13">
        <f>X13+TIME(0,0,Z13)</f>
        <v>2.3726851851851851E-3</v>
      </c>
      <c r="AB13" s="7">
        <f>RANK(AA13,AA$8:AA$19,1)</f>
        <v>4</v>
      </c>
      <c r="AC13" s="7">
        <f>VLOOKUP(AB13,'Место-баллы'!$A$3:$E$52,2,0)</f>
        <v>85</v>
      </c>
      <c r="AD13" s="10"/>
      <c r="AE13" s="7">
        <v>0</v>
      </c>
      <c r="AF13" s="7">
        <v>17</v>
      </c>
      <c r="AG13" s="7">
        <v>25</v>
      </c>
      <c r="AH13" s="41" t="s">
        <v>155</v>
      </c>
      <c r="AI13" s="7">
        <v>6</v>
      </c>
      <c r="AJ13" s="7">
        <f>VLOOKUP(AI13,'Место-баллы'!$A$3:$E$52,2,0)</f>
        <v>75</v>
      </c>
    </row>
    <row r="14" spans="2:36" x14ac:dyDescent="0.25">
      <c r="B14" s="7">
        <f>RANK(C14,C$8:C$19,0)</f>
        <v>7</v>
      </c>
      <c r="C14" s="7">
        <f>SUMIF($F$1:$AM$1,1,$F14:$AM14)</f>
        <v>293</v>
      </c>
      <c r="D14" s="10"/>
      <c r="E14" s="15" t="s">
        <v>87</v>
      </c>
      <c r="F14" s="10"/>
      <c r="G14" s="7">
        <v>4</v>
      </c>
      <c r="H14" s="7">
        <v>38</v>
      </c>
      <c r="I14" s="13">
        <f>TIME(0,G14,H14)</f>
        <v>3.2175925925925926E-3</v>
      </c>
      <c r="J14" s="7">
        <v>141</v>
      </c>
      <c r="K14" s="7">
        <f>J$2-J14</f>
        <v>0</v>
      </c>
      <c r="L14" s="13">
        <f>I14+TIME(0,0,K14)</f>
        <v>3.2175925925925926E-3</v>
      </c>
      <c r="M14" s="7">
        <f>RANK(L14,L$8:L$19,1)</f>
        <v>6</v>
      </c>
      <c r="N14" s="7">
        <f>VLOOKUP(M14,'Место-баллы'!$A$3:$E$52,2,0)</f>
        <v>75</v>
      </c>
      <c r="O14" s="20"/>
      <c r="P14" s="43">
        <v>26</v>
      </c>
      <c r="Q14" s="43">
        <v>15</v>
      </c>
      <c r="R14" s="19">
        <f>P14+Q14</f>
        <v>41</v>
      </c>
      <c r="S14" s="19">
        <f>RANK(R14,R$8:R$19,0)</f>
        <v>5</v>
      </c>
      <c r="T14" s="19">
        <f>VLOOKUP(S14,'Место-баллы'!$A$3:$E$52,2,0)</f>
        <v>80</v>
      </c>
      <c r="U14" s="10"/>
      <c r="V14" s="7">
        <v>3</v>
      </c>
      <c r="W14" s="7">
        <v>54</v>
      </c>
      <c r="X14" s="13">
        <f>TIME(0,V14,W14)</f>
        <v>2.7083333333333334E-3</v>
      </c>
      <c r="Y14" s="7">
        <v>45</v>
      </c>
      <c r="Z14" s="7">
        <f>Y$2-Y14</f>
        <v>0</v>
      </c>
      <c r="AA14" s="13">
        <f>X14+TIME(0,0,Z14)</f>
        <v>2.7083333333333334E-3</v>
      </c>
      <c r="AB14" s="7">
        <f>RANK(AA14,AA$8:AA$19,1)</f>
        <v>9</v>
      </c>
      <c r="AC14" s="7">
        <f>VLOOKUP(AB14,'Место-баллы'!$A$3:$E$52,2,0)</f>
        <v>69</v>
      </c>
      <c r="AD14" s="10"/>
      <c r="AE14" s="7">
        <v>0</v>
      </c>
      <c r="AF14" s="7">
        <v>18</v>
      </c>
      <c r="AG14" s="7">
        <v>28</v>
      </c>
      <c r="AH14" s="41" t="s">
        <v>160</v>
      </c>
      <c r="AI14" s="7">
        <v>9</v>
      </c>
      <c r="AJ14" s="7">
        <f>VLOOKUP(AI14,'Место-баллы'!$A$3:$E$52,2,0)</f>
        <v>69</v>
      </c>
    </row>
    <row r="15" spans="2:36" x14ac:dyDescent="0.25">
      <c r="B15" s="7">
        <f>RANK(C15,C$8:C$19,0)</f>
        <v>8</v>
      </c>
      <c r="C15" s="7">
        <f>SUMIF($F$1:$AM$1,1,$F15:$AM15)</f>
        <v>291</v>
      </c>
      <c r="D15" s="10"/>
      <c r="E15" s="15" t="s">
        <v>82</v>
      </c>
      <c r="F15" s="10"/>
      <c r="G15" s="7">
        <v>5</v>
      </c>
      <c r="H15" s="7">
        <v>5</v>
      </c>
      <c r="I15" s="13">
        <f>TIME(0,G15,H15)</f>
        <v>3.530092592592592E-3</v>
      </c>
      <c r="J15" s="7">
        <v>134</v>
      </c>
      <c r="K15" s="7">
        <f>J$2-J15</f>
        <v>7</v>
      </c>
      <c r="L15" s="13">
        <f>I15+TIME(0,0,K15)</f>
        <v>3.6111111111111105E-3</v>
      </c>
      <c r="M15" s="7">
        <f>RANK(L15,L$8:L$19,1)</f>
        <v>8</v>
      </c>
      <c r="N15" s="7">
        <f>VLOOKUP(M15,'Место-баллы'!$A$3:$E$52,2,0)</f>
        <v>71</v>
      </c>
      <c r="O15" s="20"/>
      <c r="P15" s="43">
        <v>8</v>
      </c>
      <c r="Q15" s="43">
        <v>7</v>
      </c>
      <c r="R15" s="19">
        <f>P15+Q15</f>
        <v>15</v>
      </c>
      <c r="S15" s="19">
        <f>RANK(R15,R$8:R$19,0)</f>
        <v>9</v>
      </c>
      <c r="T15" s="19">
        <f>VLOOKUP(S15,'Место-баллы'!$A$3:$E$52,2,0)</f>
        <v>69</v>
      </c>
      <c r="U15" s="10"/>
      <c r="V15" s="7">
        <v>3</v>
      </c>
      <c r="W15" s="7">
        <v>44</v>
      </c>
      <c r="X15" s="13">
        <f>TIME(0,V15,W15)</f>
        <v>2.5925925925925925E-3</v>
      </c>
      <c r="Y15" s="7">
        <v>45</v>
      </c>
      <c r="Z15" s="7">
        <f>Y$2-Y15</f>
        <v>0</v>
      </c>
      <c r="AA15" s="13">
        <f>X15+TIME(0,0,Z15)</f>
        <v>2.5925925925925925E-3</v>
      </c>
      <c r="AB15" s="7">
        <f>RANK(AA15,AA$8:AA$19,1)</f>
        <v>8</v>
      </c>
      <c r="AC15" s="7">
        <f>VLOOKUP(AB15,'Место-баллы'!$A$3:$E$52,2,0)</f>
        <v>71</v>
      </c>
      <c r="AD15" s="10"/>
      <c r="AE15" s="7">
        <v>0</v>
      </c>
      <c r="AF15" s="7">
        <v>17</v>
      </c>
      <c r="AG15" s="7">
        <v>9</v>
      </c>
      <c r="AH15" s="41" t="s">
        <v>159</v>
      </c>
      <c r="AI15" s="7">
        <v>5</v>
      </c>
      <c r="AJ15" s="7">
        <f>VLOOKUP(AI15,'Место-баллы'!$A$3:$E$52,2,0)</f>
        <v>80</v>
      </c>
    </row>
    <row r="16" spans="2:36" x14ac:dyDescent="0.25">
      <c r="B16" s="7">
        <f>RANK(C16,C$8:C$19,0)</f>
        <v>9</v>
      </c>
      <c r="C16" s="7">
        <f>SUMIF($F$1:$AM$1,1,$F16:$AM16)</f>
        <v>284</v>
      </c>
      <c r="D16" s="10"/>
      <c r="E16" s="15" t="s">
        <v>123</v>
      </c>
      <c r="F16" s="10"/>
      <c r="G16" s="7">
        <v>5</v>
      </c>
      <c r="H16" s="7">
        <v>5</v>
      </c>
      <c r="I16" s="13">
        <f>TIME(0,G16,H16)</f>
        <v>3.530092592592592E-3</v>
      </c>
      <c r="J16" s="7">
        <v>133</v>
      </c>
      <c r="K16" s="7">
        <f>J$2-J16</f>
        <v>8</v>
      </c>
      <c r="L16" s="13">
        <f>I16+TIME(0,0,K16)</f>
        <v>3.6226851851851845E-3</v>
      </c>
      <c r="M16" s="7">
        <f>RANK(L16,L$8:L$19,1)</f>
        <v>10</v>
      </c>
      <c r="N16" s="7">
        <f>VLOOKUP(M16,'Место-баллы'!$A$3:$E$52,2,0)</f>
        <v>67</v>
      </c>
      <c r="O16" s="20"/>
      <c r="P16" s="43">
        <v>21</v>
      </c>
      <c r="Q16" s="43">
        <v>5</v>
      </c>
      <c r="R16" s="19">
        <f>P16+Q16</f>
        <v>26</v>
      </c>
      <c r="S16" s="19">
        <f>RANK(R16,R$8:R$19,0)</f>
        <v>8</v>
      </c>
      <c r="T16" s="19">
        <f>VLOOKUP(S16,'Место-баллы'!$A$3:$E$52,2,0)</f>
        <v>71</v>
      </c>
      <c r="U16" s="10"/>
      <c r="V16" s="7">
        <v>3</v>
      </c>
      <c r="W16" s="7">
        <v>33</v>
      </c>
      <c r="X16" s="13">
        <f>TIME(0,V16,W16)</f>
        <v>2.4652777777777776E-3</v>
      </c>
      <c r="Y16" s="7">
        <v>45</v>
      </c>
      <c r="Z16" s="7">
        <f>Y$2-Y16</f>
        <v>0</v>
      </c>
      <c r="AA16" s="13">
        <f>X16+TIME(0,0,Z16)</f>
        <v>2.4652777777777776E-3</v>
      </c>
      <c r="AB16" s="7">
        <f>RANK(AA16,AA$8:AA$19,1)</f>
        <v>7</v>
      </c>
      <c r="AC16" s="7">
        <f>VLOOKUP(AB16,'Место-баллы'!$A$3:$E$52,2,0)</f>
        <v>73</v>
      </c>
      <c r="AD16" s="10"/>
      <c r="AE16" s="7">
        <v>0</v>
      </c>
      <c r="AF16" s="7">
        <v>18</v>
      </c>
      <c r="AG16" s="7">
        <v>20</v>
      </c>
      <c r="AH16" s="41" t="s">
        <v>158</v>
      </c>
      <c r="AI16" s="7">
        <v>7</v>
      </c>
      <c r="AJ16" s="7">
        <f>VLOOKUP(AI16,'Место-баллы'!$A$3:$E$52,2,0)</f>
        <v>73</v>
      </c>
    </row>
    <row r="17" spans="1:36" x14ac:dyDescent="0.25">
      <c r="B17" s="7">
        <f>RANK(C17,C$8:C$19,0)</f>
        <v>10</v>
      </c>
      <c r="C17" s="7">
        <f>SUMIF($F$1:$AM$1,1,$F17:$AM17)</f>
        <v>272</v>
      </c>
      <c r="D17" s="10"/>
      <c r="E17" s="15" t="s">
        <v>78</v>
      </c>
      <c r="F17" s="10"/>
      <c r="G17" s="7">
        <v>5</v>
      </c>
      <c r="H17" s="7">
        <v>5</v>
      </c>
      <c r="I17" s="13">
        <f>TIME(0,G17,H17)</f>
        <v>3.530092592592592E-3</v>
      </c>
      <c r="J17" s="7">
        <v>134</v>
      </c>
      <c r="K17" s="7">
        <f>J$2-J17</f>
        <v>7</v>
      </c>
      <c r="L17" s="13">
        <f>I17+TIME(0,0,K17)</f>
        <v>3.6111111111111105E-3</v>
      </c>
      <c r="M17" s="7">
        <f>RANK(L17,L$8:L$19,1)</f>
        <v>8</v>
      </c>
      <c r="N17" s="7">
        <f>VLOOKUP(M17,'Место-баллы'!$A$3:$E$52,2,0)</f>
        <v>71</v>
      </c>
      <c r="O17" s="20"/>
      <c r="P17" s="43">
        <v>4</v>
      </c>
      <c r="Q17" s="43">
        <v>6</v>
      </c>
      <c r="R17" s="19">
        <f>P17+Q17</f>
        <v>10</v>
      </c>
      <c r="S17" s="19">
        <f>RANK(R17,R$8:R$19,0)</f>
        <v>10</v>
      </c>
      <c r="T17" s="19">
        <f>VLOOKUP(S17,'Место-баллы'!$A$3:$E$52,2,0)</f>
        <v>67</v>
      </c>
      <c r="U17" s="10"/>
      <c r="V17" s="7">
        <v>4</v>
      </c>
      <c r="W17" s="7">
        <v>5</v>
      </c>
      <c r="X17" s="13">
        <f>TIME(0,V17,W17)</f>
        <v>2.8356481481481479E-3</v>
      </c>
      <c r="Y17" s="7">
        <v>45</v>
      </c>
      <c r="Z17" s="7">
        <f>Y$2-Y17</f>
        <v>0</v>
      </c>
      <c r="AA17" s="13">
        <f>X17+TIME(0,0,Z17)</f>
        <v>2.8356481481481479E-3</v>
      </c>
      <c r="AB17" s="7">
        <f>RANK(AA17,AA$8:AA$19,1)</f>
        <v>10</v>
      </c>
      <c r="AC17" s="7">
        <f>VLOOKUP(AB17,'Место-баллы'!$A$3:$E$52,2,0)</f>
        <v>67</v>
      </c>
      <c r="AD17" s="10"/>
      <c r="AE17" s="7">
        <v>0</v>
      </c>
      <c r="AF17" s="7">
        <v>19</v>
      </c>
      <c r="AG17" s="7">
        <v>10</v>
      </c>
      <c r="AH17" s="41" t="s">
        <v>161</v>
      </c>
      <c r="AI17" s="7">
        <v>10</v>
      </c>
      <c r="AJ17" s="7">
        <f>VLOOKUP(AI17,'Место-баллы'!$A$3:$E$52,2,0)</f>
        <v>67</v>
      </c>
    </row>
    <row r="18" spans="1:36" x14ac:dyDescent="0.25">
      <c r="B18" s="7">
        <f>RANK(C18,C$8:C$19,0)</f>
        <v>11</v>
      </c>
      <c r="C18" s="7">
        <f>SUMIF($F$1:$AM$1,1,$F18:$AM18)</f>
        <v>264</v>
      </c>
      <c r="D18" s="10"/>
      <c r="E18" s="15" t="s">
        <v>100</v>
      </c>
      <c r="F18" s="10"/>
      <c r="G18" s="7">
        <v>5</v>
      </c>
      <c r="H18" s="7">
        <v>5</v>
      </c>
      <c r="I18" s="13">
        <f>TIME(0,G18,H18)</f>
        <v>3.530092592592592E-3</v>
      </c>
      <c r="J18" s="7">
        <v>98</v>
      </c>
      <c r="K18" s="7">
        <f>J$2-J18</f>
        <v>43</v>
      </c>
      <c r="L18" s="13">
        <f>I18+TIME(0,0,K18)</f>
        <v>4.0277777777777777E-3</v>
      </c>
      <c r="M18" s="7">
        <f>RANK(L18,L$8:L$19,1)</f>
        <v>12</v>
      </c>
      <c r="N18" s="7">
        <f>VLOOKUP(M18,'Место-баллы'!$A$3:$E$52,2,0)</f>
        <v>63</v>
      </c>
      <c r="O18" s="20"/>
      <c r="P18" s="43">
        <v>0</v>
      </c>
      <c r="Q18" s="43">
        <v>0</v>
      </c>
      <c r="R18" s="19">
        <f>P18+Q18</f>
        <v>0</v>
      </c>
      <c r="S18" s="19">
        <f>RANK(R18,R$8:R$19,0)</f>
        <v>11</v>
      </c>
      <c r="T18" s="19">
        <f>VLOOKUP(S18,'Место-баллы'!$A$3:$E$52,2,0)</f>
        <v>65</v>
      </c>
      <c r="U18" s="10"/>
      <c r="V18" s="7">
        <v>4</v>
      </c>
      <c r="W18" s="7">
        <v>5</v>
      </c>
      <c r="X18" s="13">
        <f>TIME(0,V18,W18)</f>
        <v>2.8356481481481479E-3</v>
      </c>
      <c r="Y18" s="7">
        <f>15+26</f>
        <v>41</v>
      </c>
      <c r="Z18" s="7">
        <f>Y$2-Y18</f>
        <v>4</v>
      </c>
      <c r="AA18" s="13">
        <f>X18+TIME(0,0,Z18)</f>
        <v>2.8819444444444444E-3</v>
      </c>
      <c r="AB18" s="7">
        <f>RANK(AA18,AA$8:AA$19,1)</f>
        <v>11</v>
      </c>
      <c r="AC18" s="7">
        <f>VLOOKUP(AB18,'Место-баллы'!$A$3:$E$52,2,0)</f>
        <v>65</v>
      </c>
      <c r="AD18" s="10"/>
      <c r="AE18" s="7">
        <v>0</v>
      </c>
      <c r="AF18" s="7">
        <v>18</v>
      </c>
      <c r="AG18" s="7">
        <v>25</v>
      </c>
      <c r="AH18" s="41" t="s">
        <v>163</v>
      </c>
      <c r="AI18" s="7">
        <v>8</v>
      </c>
      <c r="AJ18" s="7">
        <f>VLOOKUP(AI18,'Место-баллы'!$A$3:$E$52,2,0)</f>
        <v>71</v>
      </c>
    </row>
    <row r="19" spans="1:36" x14ac:dyDescent="0.25">
      <c r="B19" s="7">
        <f>RANK(C19,C$8:C$19,0)</f>
        <v>12</v>
      </c>
      <c r="C19" s="7">
        <f>SUMIF($F$1:$AM$1,1,$F19:$AM19)</f>
        <v>258</v>
      </c>
      <c r="D19" s="10"/>
      <c r="E19" s="15" t="s">
        <v>86</v>
      </c>
      <c r="F19" s="10"/>
      <c r="G19" s="7">
        <v>5</v>
      </c>
      <c r="H19" s="7">
        <v>5</v>
      </c>
      <c r="I19" s="13">
        <f>TIME(0,G19,H19)</f>
        <v>3.530092592592592E-3</v>
      </c>
      <c r="J19" s="7">
        <v>128</v>
      </c>
      <c r="K19" s="7">
        <f>J$2-J19</f>
        <v>13</v>
      </c>
      <c r="L19" s="13">
        <f>I19+TIME(0,0,K19)</f>
        <v>3.680555555555555E-3</v>
      </c>
      <c r="M19" s="7">
        <f>RANK(L19,L$8:L$19,1)</f>
        <v>11</v>
      </c>
      <c r="N19" s="7">
        <f>VLOOKUP(M19,'Место-баллы'!$A$3:$E$52,2,0)</f>
        <v>65</v>
      </c>
      <c r="O19" s="20"/>
      <c r="P19" s="43">
        <v>0</v>
      </c>
      <c r="Q19" s="43">
        <v>0</v>
      </c>
      <c r="R19" s="19">
        <f>P19+Q19</f>
        <v>0</v>
      </c>
      <c r="S19" s="19">
        <f>RANK(R19,R$8:R$19,0)</f>
        <v>11</v>
      </c>
      <c r="T19" s="19">
        <f>VLOOKUP(S19,'Место-баллы'!$A$3:$E$52,2,0)</f>
        <v>65</v>
      </c>
      <c r="U19" s="10"/>
      <c r="V19" s="7">
        <v>4</v>
      </c>
      <c r="W19" s="7">
        <v>5</v>
      </c>
      <c r="X19" s="13">
        <f>TIME(0,V19,W19)</f>
        <v>2.8356481481481479E-3</v>
      </c>
      <c r="Y19" s="7">
        <v>41</v>
      </c>
      <c r="Z19" s="7">
        <f>Y$2-Y19</f>
        <v>4</v>
      </c>
      <c r="AA19" s="13">
        <f>X19+TIME(0,0,Z19)</f>
        <v>2.8819444444444444E-3</v>
      </c>
      <c r="AB19" s="7">
        <f>RANK(AA19,AA$8:AA$19,1)</f>
        <v>11</v>
      </c>
      <c r="AC19" s="7">
        <f>VLOOKUP(AB19,'Место-баллы'!$A$3:$E$52,2,0)</f>
        <v>65</v>
      </c>
      <c r="AD19" s="10"/>
      <c r="AE19" s="7">
        <v>0</v>
      </c>
      <c r="AF19" s="7">
        <v>23</v>
      </c>
      <c r="AG19" s="7">
        <v>17</v>
      </c>
      <c r="AH19" s="41" t="s">
        <v>162</v>
      </c>
      <c r="AI19" s="7">
        <v>12</v>
      </c>
      <c r="AJ19" s="7">
        <f>VLOOKUP(AI19,'Место-баллы'!$A$3:$E$52,2,0)</f>
        <v>63</v>
      </c>
    </row>
    <row r="20" spans="1:36" ht="15.75" customHeight="1" x14ac:dyDescent="0.25"/>
    <row r="21" spans="1:36" ht="15" customHeight="1" x14ac:dyDescent="0.25">
      <c r="A21" s="22"/>
      <c r="B21" s="22"/>
    </row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</sheetData>
  <mergeCells count="6">
    <mergeCell ref="AE5:AJ6"/>
    <mergeCell ref="B5:C6"/>
    <mergeCell ref="E5:E6"/>
    <mergeCell ref="G5:N6"/>
    <mergeCell ref="P5:T6"/>
    <mergeCell ref="V5:AC6"/>
  </mergeCells>
  <printOptions horizontalCentered="1" verticalCentered="1"/>
  <pageMargins left="0" right="0" top="0" bottom="0" header="0" footer="0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99DE-5A8B-4DA9-B144-4387BD4D8D83}">
  <sheetPr>
    <pageSetUpPr fitToPage="1"/>
  </sheetPr>
  <dimension ref="B1:AJ51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B7" sqref="B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8" bestFit="1" customWidth="1"/>
    <col min="6" max="6" width="1.42578125" customWidth="1"/>
    <col min="7" max="7" width="5.140625" hidden="1" customWidth="1" outlineLevel="1"/>
    <col min="8" max="8" width="4.28515625" hidden="1" customWidth="1" outlineLevel="1"/>
    <col min="9" max="9" width="7.140625" customWidth="1" collapsed="1"/>
    <col min="10" max="10" width="6.85546875" customWidth="1"/>
    <col min="11" max="11" width="7.85546875" hidden="1" customWidth="1" outlineLevel="1"/>
    <col min="12" max="12" width="7.140625" hidden="1" customWidth="1" outlineLevel="1"/>
    <col min="13" max="13" width="7.140625" customWidth="1" collapsed="1"/>
    <col min="14" max="14" width="6.85546875" customWidth="1"/>
    <col min="15" max="15" width="1.42578125" style="16" customWidth="1"/>
    <col min="16" max="16" width="8.7109375" style="16" bestFit="1" customWidth="1"/>
    <col min="17" max="17" width="9.140625" style="16" bestFit="1" customWidth="1"/>
    <col min="18" max="18" width="6.85546875" style="16" customWidth="1"/>
    <col min="19" max="19" width="7.140625" style="16" customWidth="1"/>
    <col min="20" max="20" width="6.85546875" style="16" customWidth="1"/>
    <col min="21" max="21" width="1.42578125" customWidth="1"/>
    <col min="22" max="22" width="5.140625" hidden="1" customWidth="1" outlineLevel="1"/>
    <col min="23" max="23" width="4.28515625" hidden="1" customWidth="1" outlineLevel="1"/>
    <col min="24" max="24" width="7.140625" customWidth="1" collapsed="1"/>
    <col min="25" max="25" width="6.85546875" customWidth="1"/>
    <col min="26" max="26" width="7.85546875" hidden="1" customWidth="1" outlineLevel="1"/>
    <col min="27" max="27" width="7.140625" hidden="1" customWidth="1" outlineLevel="1"/>
    <col min="28" max="28" width="7.140625" customWidth="1" collapsed="1"/>
    <col min="29" max="29" width="6.85546875" customWidth="1"/>
    <col min="30" max="30" width="1.42578125" customWidth="1"/>
    <col min="31" max="31" width="5.140625" hidden="1" customWidth="1" outlineLevel="1"/>
    <col min="32" max="32" width="4.28515625" hidden="1" customWidth="1" outlineLevel="1"/>
    <col min="33" max="33" width="9" hidden="1" customWidth="1" outlineLevel="1"/>
    <col min="34" max="34" width="9.7109375" bestFit="1" customWidth="1" collapsed="1"/>
    <col min="35" max="35" width="7.140625" customWidth="1"/>
    <col min="36" max="36" width="6.85546875" customWidth="1"/>
  </cols>
  <sheetData>
    <row r="1" spans="2:36" x14ac:dyDescent="0.25">
      <c r="E1" s="12"/>
      <c r="G1" s="3"/>
      <c r="H1" s="3"/>
      <c r="I1" s="3"/>
      <c r="J1" s="3"/>
      <c r="K1" s="3"/>
      <c r="L1" s="3"/>
      <c r="M1" s="3"/>
      <c r="N1" s="4">
        <v>1</v>
      </c>
      <c r="R1" s="17"/>
      <c r="S1" s="17"/>
      <c r="T1" s="18">
        <v>1</v>
      </c>
      <c r="V1" s="3"/>
      <c r="W1" s="3"/>
      <c r="X1" s="3"/>
      <c r="Y1" s="3"/>
      <c r="Z1" s="3"/>
      <c r="AA1" s="3"/>
      <c r="AB1" s="3"/>
      <c r="AC1" s="4">
        <v>1</v>
      </c>
      <c r="AE1" s="3"/>
      <c r="AF1" s="3"/>
      <c r="AG1" s="3"/>
      <c r="AH1" s="3"/>
      <c r="AI1" s="3"/>
      <c r="AJ1" s="4">
        <v>1</v>
      </c>
    </row>
    <row r="2" spans="2:36" x14ac:dyDescent="0.25">
      <c r="E2" s="12"/>
      <c r="G2" s="3"/>
      <c r="H2" s="3"/>
      <c r="I2" s="3"/>
      <c r="J2" s="5">
        <v>141</v>
      </c>
      <c r="K2" s="3"/>
      <c r="L2" s="3"/>
      <c r="M2" s="3"/>
      <c r="N2" s="3"/>
      <c r="R2" s="17"/>
      <c r="S2" s="17"/>
      <c r="T2" s="17"/>
      <c r="V2" s="3"/>
      <c r="W2" s="3"/>
      <c r="X2" s="3"/>
      <c r="Y2" s="5">
        <v>50</v>
      </c>
      <c r="Z2" s="3"/>
      <c r="AA2" s="3"/>
      <c r="AB2" s="3"/>
      <c r="AC2" s="3"/>
      <c r="AE2" s="3"/>
      <c r="AF2" s="3"/>
      <c r="AG2" s="3"/>
      <c r="AH2" s="3"/>
      <c r="AI2" s="3"/>
      <c r="AJ2" s="3"/>
    </row>
    <row r="3" spans="2:36" x14ac:dyDescent="0.25">
      <c r="E3" s="12"/>
      <c r="G3" s="3"/>
      <c r="H3" s="3"/>
      <c r="I3" s="3"/>
      <c r="J3" s="6" t="s">
        <v>18</v>
      </c>
      <c r="K3" s="3"/>
      <c r="L3" s="3"/>
      <c r="M3" s="3"/>
      <c r="N3" s="3"/>
      <c r="R3" s="17"/>
      <c r="S3" s="17"/>
      <c r="T3" s="17"/>
      <c r="V3" s="3"/>
      <c r="W3" s="3"/>
      <c r="X3" s="3"/>
      <c r="Y3" s="6" t="s">
        <v>31</v>
      </c>
      <c r="Z3" s="3"/>
      <c r="AA3" s="3"/>
      <c r="AB3" s="6"/>
      <c r="AC3" s="3"/>
      <c r="AE3" s="3"/>
      <c r="AF3" s="3"/>
      <c r="AG3" s="3"/>
      <c r="AH3" s="3"/>
      <c r="AI3" s="3"/>
      <c r="AJ3" s="3"/>
    </row>
    <row r="4" spans="2:36" x14ac:dyDescent="0.25">
      <c r="G4" s="3"/>
      <c r="H4" s="3"/>
      <c r="I4" s="3"/>
      <c r="J4" s="3"/>
      <c r="K4" s="3"/>
      <c r="L4" s="3"/>
      <c r="M4" s="3"/>
      <c r="N4" s="3"/>
      <c r="R4" s="17"/>
      <c r="S4" s="17"/>
      <c r="T4" s="17"/>
      <c r="V4" s="3"/>
      <c r="W4" s="3"/>
      <c r="X4" s="3"/>
      <c r="Y4" s="3"/>
      <c r="Z4" s="3"/>
      <c r="AA4" s="3"/>
      <c r="AB4" s="3"/>
      <c r="AC4" s="3"/>
      <c r="AE4" s="3"/>
      <c r="AF4" s="3"/>
      <c r="AG4" s="3"/>
      <c r="AH4" s="3"/>
      <c r="AI4" s="3"/>
      <c r="AJ4" s="3"/>
    </row>
    <row r="5" spans="2:36" ht="15" customHeight="1" x14ac:dyDescent="0.25">
      <c r="B5" s="31" t="s">
        <v>4</v>
      </c>
      <c r="C5" s="32"/>
      <c r="D5" s="7"/>
      <c r="E5" s="25" t="s">
        <v>29</v>
      </c>
      <c r="F5" s="7"/>
      <c r="G5" s="25" t="s">
        <v>16</v>
      </c>
      <c r="H5" s="26"/>
      <c r="I5" s="26"/>
      <c r="J5" s="26"/>
      <c r="K5" s="26"/>
      <c r="L5" s="26"/>
      <c r="M5" s="26"/>
      <c r="N5" s="27"/>
      <c r="O5" s="19"/>
      <c r="P5" s="33" t="s">
        <v>19</v>
      </c>
      <c r="Q5" s="34"/>
      <c r="R5" s="34"/>
      <c r="S5" s="34"/>
      <c r="T5" s="35"/>
      <c r="U5" s="7"/>
      <c r="V5" s="25" t="s">
        <v>20</v>
      </c>
      <c r="W5" s="26"/>
      <c r="X5" s="26"/>
      <c r="Y5" s="26"/>
      <c r="Z5" s="26"/>
      <c r="AA5" s="26"/>
      <c r="AB5" s="26"/>
      <c r="AC5" s="27"/>
      <c r="AD5" s="7"/>
      <c r="AE5" s="25" t="s">
        <v>5</v>
      </c>
      <c r="AF5" s="26"/>
      <c r="AG5" s="26"/>
      <c r="AH5" s="26"/>
      <c r="AI5" s="26"/>
      <c r="AJ5" s="27"/>
    </row>
    <row r="6" spans="2:36" x14ac:dyDescent="0.25">
      <c r="B6" s="32"/>
      <c r="C6" s="32"/>
      <c r="D6" s="8"/>
      <c r="E6" s="28"/>
      <c r="F6" s="8"/>
      <c r="G6" s="28"/>
      <c r="H6" s="29"/>
      <c r="I6" s="29"/>
      <c r="J6" s="29"/>
      <c r="K6" s="29"/>
      <c r="L6" s="29"/>
      <c r="M6" s="29"/>
      <c r="N6" s="30"/>
      <c r="O6" s="20"/>
      <c r="P6" s="36"/>
      <c r="Q6" s="37"/>
      <c r="R6" s="37"/>
      <c r="S6" s="37"/>
      <c r="T6" s="38"/>
      <c r="U6" s="8"/>
      <c r="V6" s="28"/>
      <c r="W6" s="29"/>
      <c r="X6" s="29"/>
      <c r="Y6" s="29"/>
      <c r="Z6" s="29"/>
      <c r="AA6" s="29"/>
      <c r="AB6" s="29"/>
      <c r="AC6" s="30"/>
      <c r="AD6" s="8"/>
      <c r="AE6" s="28"/>
      <c r="AF6" s="29"/>
      <c r="AG6" s="29"/>
      <c r="AH6" s="29"/>
      <c r="AI6" s="29"/>
      <c r="AJ6" s="30"/>
    </row>
    <row r="7" spans="2:36" ht="25.5" x14ac:dyDescent="0.25">
      <c r="B7" s="39" t="s">
        <v>6</v>
      </c>
      <c r="C7" s="39" t="s">
        <v>7</v>
      </c>
      <c r="D7" s="9"/>
      <c r="E7" s="14" t="s">
        <v>8</v>
      </c>
      <c r="F7" s="9"/>
      <c r="G7" s="11" t="s">
        <v>9</v>
      </c>
      <c r="H7" s="11" t="s">
        <v>10</v>
      </c>
      <c r="I7" s="11" t="s">
        <v>11</v>
      </c>
      <c r="J7" s="39" t="s">
        <v>14</v>
      </c>
      <c r="K7" s="11" t="s">
        <v>15</v>
      </c>
      <c r="L7" s="11" t="s">
        <v>11</v>
      </c>
      <c r="M7" s="11" t="s">
        <v>12</v>
      </c>
      <c r="N7" s="11" t="s">
        <v>13</v>
      </c>
      <c r="O7" s="20"/>
      <c r="P7" s="21" t="s">
        <v>23</v>
      </c>
      <c r="Q7" s="14" t="s">
        <v>24</v>
      </c>
      <c r="R7" s="21" t="s">
        <v>14</v>
      </c>
      <c r="S7" s="14" t="s">
        <v>12</v>
      </c>
      <c r="T7" s="14" t="s">
        <v>13</v>
      </c>
      <c r="U7" s="9"/>
      <c r="V7" s="11" t="s">
        <v>9</v>
      </c>
      <c r="W7" s="11" t="s">
        <v>10</v>
      </c>
      <c r="X7" s="11" t="s">
        <v>11</v>
      </c>
      <c r="Y7" s="39" t="s">
        <v>14</v>
      </c>
      <c r="Z7" s="11" t="s">
        <v>15</v>
      </c>
      <c r="AA7" s="11" t="s">
        <v>11</v>
      </c>
      <c r="AB7" s="11" t="s">
        <v>12</v>
      </c>
      <c r="AC7" s="11" t="s">
        <v>13</v>
      </c>
      <c r="AD7" s="9"/>
      <c r="AE7" s="11" t="s">
        <v>9</v>
      </c>
      <c r="AF7" s="11" t="s">
        <v>10</v>
      </c>
      <c r="AG7" s="11" t="s">
        <v>115</v>
      </c>
      <c r="AH7" s="11" t="s">
        <v>11</v>
      </c>
      <c r="AI7" s="11" t="s">
        <v>12</v>
      </c>
      <c r="AJ7" s="11" t="s">
        <v>13</v>
      </c>
    </row>
    <row r="8" spans="2:36" x14ac:dyDescent="0.25">
      <c r="B8" s="7">
        <f>RANK(C8,C$8:C$19,0)</f>
        <v>1</v>
      </c>
      <c r="C8" s="7">
        <f>SUMIF($F$1:$AM$1,1,$F8:$AM8)</f>
        <v>390</v>
      </c>
      <c r="D8" s="10"/>
      <c r="E8" s="15" t="s">
        <v>97</v>
      </c>
      <c r="F8" s="10"/>
      <c r="G8" s="7">
        <v>4</v>
      </c>
      <c r="H8" s="7">
        <v>24</v>
      </c>
      <c r="I8" s="13">
        <f>TIME(0,G8,H8)</f>
        <v>3.0555555555555557E-3</v>
      </c>
      <c r="J8" s="7">
        <v>141</v>
      </c>
      <c r="K8" s="7">
        <f>J$2-J8</f>
        <v>0</v>
      </c>
      <c r="L8" s="13">
        <f>I8+TIME(0,0,K8)</f>
        <v>3.0555555555555557E-3</v>
      </c>
      <c r="M8" s="7">
        <f>RANK(L8,L$8:L$19,1)</f>
        <v>2</v>
      </c>
      <c r="N8" s="7">
        <f>VLOOKUP(M8,'Место-баллы'!$A$3:$E$52,2,0)</f>
        <v>95</v>
      </c>
      <c r="O8" s="20"/>
      <c r="P8" s="43">
        <v>23</v>
      </c>
      <c r="Q8" s="43">
        <v>21</v>
      </c>
      <c r="R8" s="19">
        <f>P8+Q8</f>
        <v>44</v>
      </c>
      <c r="S8" s="19">
        <f>RANK(R8,R$8:R$19,0)</f>
        <v>2</v>
      </c>
      <c r="T8" s="19">
        <f>VLOOKUP(S8,'Место-баллы'!$A$3:$E$52,2,0)</f>
        <v>95</v>
      </c>
      <c r="U8" s="10"/>
      <c r="V8" s="7">
        <v>3</v>
      </c>
      <c r="W8" s="7">
        <v>29</v>
      </c>
      <c r="X8" s="13">
        <f>TIME(0,V8,W8)</f>
        <v>2.4189814814814816E-3</v>
      </c>
      <c r="Y8" s="7">
        <v>50</v>
      </c>
      <c r="Z8" s="7">
        <f>Y$2-Y8</f>
        <v>0</v>
      </c>
      <c r="AA8" s="13">
        <f>X8+TIME(0,0,Z8)</f>
        <v>2.4189814814814816E-3</v>
      </c>
      <c r="AB8" s="7">
        <f>RANK(AA8,AA$8:AA$19,1)</f>
        <v>1</v>
      </c>
      <c r="AC8" s="7">
        <f>VLOOKUP(AB8,'Место-баллы'!$A$3:$E$52,2,0)</f>
        <v>100</v>
      </c>
      <c r="AD8" s="10"/>
      <c r="AE8" s="7">
        <v>0</v>
      </c>
      <c r="AF8" s="7">
        <v>14</v>
      </c>
      <c r="AG8" s="7">
        <v>15</v>
      </c>
      <c r="AH8" s="41" t="s">
        <v>171</v>
      </c>
      <c r="AI8" s="7">
        <v>1</v>
      </c>
      <c r="AJ8" s="7">
        <f>VLOOKUP(AI8,'Место-баллы'!$A$3:$E$52,2,0)</f>
        <v>100</v>
      </c>
    </row>
    <row r="9" spans="2:36" x14ac:dyDescent="0.25">
      <c r="B9" s="7">
        <f>RANK(C9,C$8:C$19,0)</f>
        <v>2</v>
      </c>
      <c r="C9" s="7">
        <f>SUMIF($F$1:$AM$1,1,$F9:$AM9)</f>
        <v>365</v>
      </c>
      <c r="D9" s="10"/>
      <c r="E9" s="15" t="s">
        <v>91</v>
      </c>
      <c r="F9" s="10"/>
      <c r="G9" s="7">
        <v>3</v>
      </c>
      <c r="H9" s="7">
        <v>33</v>
      </c>
      <c r="I9" s="13">
        <f>TIME(0,G9,H9)</f>
        <v>2.4652777777777776E-3</v>
      </c>
      <c r="J9" s="7">
        <v>141</v>
      </c>
      <c r="K9" s="7">
        <f>J$2-J9</f>
        <v>0</v>
      </c>
      <c r="L9" s="13">
        <f>I9+TIME(0,0,K9)</f>
        <v>2.4652777777777776E-3</v>
      </c>
      <c r="M9" s="7">
        <f>RANK(L9,L$8:L$19,1)</f>
        <v>1</v>
      </c>
      <c r="N9" s="7">
        <f>VLOOKUP(M9,'Место-баллы'!$A$3:$E$52,2,0)</f>
        <v>100</v>
      </c>
      <c r="O9" s="20"/>
      <c r="P9" s="43">
        <v>27</v>
      </c>
      <c r="Q9" s="43">
        <v>18</v>
      </c>
      <c r="R9" s="19">
        <f>P9+Q9</f>
        <v>45</v>
      </c>
      <c r="S9" s="19">
        <f>RANK(R9,R$8:R$19,0)</f>
        <v>1</v>
      </c>
      <c r="T9" s="19">
        <f>VLOOKUP(S9,'Место-баллы'!$A$3:$E$52,2,0)</f>
        <v>100</v>
      </c>
      <c r="U9" s="10"/>
      <c r="V9" s="7">
        <v>3</v>
      </c>
      <c r="W9" s="7">
        <v>46</v>
      </c>
      <c r="X9" s="13">
        <f>TIME(0,V9,W9)</f>
        <v>2.615740740740741E-3</v>
      </c>
      <c r="Y9" s="7">
        <v>50</v>
      </c>
      <c r="Z9" s="7">
        <f>Y$2-Y9</f>
        <v>0</v>
      </c>
      <c r="AA9" s="13">
        <f>X9+TIME(0,0,Z9)</f>
        <v>2.615740740740741E-3</v>
      </c>
      <c r="AB9" s="7">
        <f>RANK(AA9,AA$8:AA$19,1)</f>
        <v>3</v>
      </c>
      <c r="AC9" s="7">
        <f>VLOOKUP(AB9,'Место-баллы'!$A$3:$E$52,2,0)</f>
        <v>90</v>
      </c>
      <c r="AD9" s="10"/>
      <c r="AE9" s="7">
        <v>0</v>
      </c>
      <c r="AF9" s="7">
        <v>16</v>
      </c>
      <c r="AG9" s="7">
        <v>88</v>
      </c>
      <c r="AH9" s="41" t="s">
        <v>172</v>
      </c>
      <c r="AI9" s="7">
        <v>6</v>
      </c>
      <c r="AJ9" s="7">
        <f>VLOOKUP(AI9,'Место-баллы'!$A$3:$E$52,2,0)</f>
        <v>75</v>
      </c>
    </row>
    <row r="10" spans="2:36" x14ac:dyDescent="0.25">
      <c r="B10" s="7">
        <f>RANK(C10,C$8:C$19,0)</f>
        <v>3</v>
      </c>
      <c r="C10" s="7">
        <f>SUMIF($F$1:$AM$1,1,$F10:$AM10)</f>
        <v>350</v>
      </c>
      <c r="D10" s="10"/>
      <c r="E10" s="15" t="s">
        <v>95</v>
      </c>
      <c r="F10" s="10"/>
      <c r="G10" s="7">
        <v>4</v>
      </c>
      <c r="H10" s="7">
        <v>42</v>
      </c>
      <c r="I10" s="13">
        <f>TIME(0,G10,H10)</f>
        <v>3.2638888888888891E-3</v>
      </c>
      <c r="J10" s="7">
        <v>141</v>
      </c>
      <c r="K10" s="7">
        <f>J$2-J10</f>
        <v>0</v>
      </c>
      <c r="L10" s="13">
        <f>I10+TIME(0,0,K10)</f>
        <v>3.2638888888888891E-3</v>
      </c>
      <c r="M10" s="7">
        <f>RANK(L10,L$8:L$19,1)</f>
        <v>5</v>
      </c>
      <c r="N10" s="7">
        <f>VLOOKUP(M10,'Место-баллы'!$A$3:$E$52,2,0)</f>
        <v>80</v>
      </c>
      <c r="O10" s="20"/>
      <c r="P10" s="43">
        <v>11</v>
      </c>
      <c r="Q10" s="43">
        <v>5</v>
      </c>
      <c r="R10" s="19">
        <f>P10+Q10</f>
        <v>16</v>
      </c>
      <c r="S10" s="19">
        <f>RANK(R10,R$8:R$19,0)</f>
        <v>5</v>
      </c>
      <c r="T10" s="19">
        <f>VLOOKUP(S10,'Место-баллы'!$A$3:$E$52,2,0)</f>
        <v>80</v>
      </c>
      <c r="U10" s="10"/>
      <c r="V10" s="7">
        <v>3</v>
      </c>
      <c r="W10" s="7">
        <v>35</v>
      </c>
      <c r="X10" s="13">
        <f>TIME(0,V10,W10)</f>
        <v>2.488425925925926E-3</v>
      </c>
      <c r="Y10" s="7">
        <v>50</v>
      </c>
      <c r="Z10" s="7">
        <f>Y$2-Y10</f>
        <v>0</v>
      </c>
      <c r="AA10" s="13">
        <f>X10+TIME(0,0,Z10)</f>
        <v>2.488425925925926E-3</v>
      </c>
      <c r="AB10" s="7">
        <f>RANK(AA10,AA$8:AA$19,1)</f>
        <v>2</v>
      </c>
      <c r="AC10" s="7">
        <f>VLOOKUP(AB10,'Место-баллы'!$A$3:$E$52,2,0)</f>
        <v>95</v>
      </c>
      <c r="AD10" s="10"/>
      <c r="AE10" s="7">
        <v>0</v>
      </c>
      <c r="AF10" s="7">
        <v>16</v>
      </c>
      <c r="AG10" s="7">
        <v>20</v>
      </c>
      <c r="AH10" s="41" t="s">
        <v>165</v>
      </c>
      <c r="AI10" s="7">
        <v>2</v>
      </c>
      <c r="AJ10" s="7">
        <f>VLOOKUP(AI10,'Место-баллы'!$A$3:$E$52,2,0)</f>
        <v>95</v>
      </c>
    </row>
    <row r="11" spans="2:36" x14ac:dyDescent="0.25">
      <c r="B11" s="7">
        <v>4</v>
      </c>
      <c r="C11" s="7">
        <f>SUMIF($F$1:$AM$1,1,$F11:$AM11)</f>
        <v>350</v>
      </c>
      <c r="D11" s="10"/>
      <c r="E11" s="15" t="s">
        <v>89</v>
      </c>
      <c r="F11" s="10"/>
      <c r="G11" s="7">
        <v>4</v>
      </c>
      <c r="H11" s="7">
        <v>40</v>
      </c>
      <c r="I11" s="13">
        <f>TIME(0,G11,H11)</f>
        <v>3.2407407407407406E-3</v>
      </c>
      <c r="J11" s="7">
        <v>141</v>
      </c>
      <c r="K11" s="7">
        <f>J$2-J11</f>
        <v>0</v>
      </c>
      <c r="L11" s="13">
        <f>I11+TIME(0,0,K11)</f>
        <v>3.2407407407407406E-3</v>
      </c>
      <c r="M11" s="7">
        <f>RANK(L11,L$8:L$19,1)</f>
        <v>4</v>
      </c>
      <c r="N11" s="7">
        <f>VLOOKUP(M11,'Место-баллы'!$A$3:$E$52,2,0)</f>
        <v>85</v>
      </c>
      <c r="O11" s="20"/>
      <c r="P11" s="43">
        <v>23</v>
      </c>
      <c r="Q11" s="43">
        <v>13</v>
      </c>
      <c r="R11" s="19">
        <f>P11+Q11</f>
        <v>36</v>
      </c>
      <c r="S11" s="19">
        <f>RANK(R11,R$8:R$19,0)</f>
        <v>3</v>
      </c>
      <c r="T11" s="19">
        <f>VLOOKUP(S11,'Место-баллы'!$A$3:$E$52,2,0)</f>
        <v>90</v>
      </c>
      <c r="U11" s="10"/>
      <c r="V11" s="7">
        <v>4</v>
      </c>
      <c r="W11" s="7">
        <v>5</v>
      </c>
      <c r="X11" s="13">
        <f>TIME(0,V11,W11)</f>
        <v>2.8356481481481479E-3</v>
      </c>
      <c r="Y11" s="7">
        <v>50</v>
      </c>
      <c r="Z11" s="7">
        <f>Y$2-Y11</f>
        <v>0</v>
      </c>
      <c r="AA11" s="13">
        <f>X11+TIME(0,0,Z11)</f>
        <v>2.8356481481481479E-3</v>
      </c>
      <c r="AB11" s="7">
        <f>RANK(AA11,AA$8:AA$19,1)</f>
        <v>4</v>
      </c>
      <c r="AC11" s="7">
        <f>VLOOKUP(AB11,'Место-баллы'!$A$3:$E$52,2,0)</f>
        <v>85</v>
      </c>
      <c r="AD11" s="10"/>
      <c r="AE11" s="7">
        <v>0</v>
      </c>
      <c r="AF11" s="7">
        <v>16</v>
      </c>
      <c r="AG11" s="7">
        <v>28</v>
      </c>
      <c r="AH11" s="41" t="s">
        <v>173</v>
      </c>
      <c r="AI11" s="7">
        <v>3</v>
      </c>
      <c r="AJ11" s="7">
        <f>VLOOKUP(AI11,'Место-баллы'!$A$3:$E$52,2,0)</f>
        <v>90</v>
      </c>
    </row>
    <row r="12" spans="2:36" x14ac:dyDescent="0.25">
      <c r="B12" s="7">
        <f>RANK(C12,C$8:C$19,0)</f>
        <v>5</v>
      </c>
      <c r="C12" s="7">
        <f>SUMIF($F$1:$AM$1,1,$F12:$AM12)</f>
        <v>335</v>
      </c>
      <c r="D12" s="10"/>
      <c r="E12" s="15" t="s">
        <v>98</v>
      </c>
      <c r="F12" s="10"/>
      <c r="G12" s="7">
        <v>4</v>
      </c>
      <c r="H12" s="7">
        <v>31</v>
      </c>
      <c r="I12" s="13">
        <f>TIME(0,G12,H12)</f>
        <v>3.1365740740740742E-3</v>
      </c>
      <c r="J12" s="7">
        <v>141</v>
      </c>
      <c r="K12" s="7">
        <f>J$2-J12</f>
        <v>0</v>
      </c>
      <c r="L12" s="13">
        <f>I12+TIME(0,0,K12)</f>
        <v>3.1365740740740742E-3</v>
      </c>
      <c r="M12" s="7">
        <f>RANK(L12,L$8:L$19,1)</f>
        <v>3</v>
      </c>
      <c r="N12" s="7">
        <f>VLOOKUP(M12,'Место-баллы'!$A$3:$E$52,2,0)</f>
        <v>90</v>
      </c>
      <c r="O12" s="20"/>
      <c r="P12" s="43">
        <v>8</v>
      </c>
      <c r="Q12" s="43">
        <v>9</v>
      </c>
      <c r="R12" s="19">
        <f>P12+Q12</f>
        <v>17</v>
      </c>
      <c r="S12" s="19">
        <f>RANK(R12,R$8:R$19,0)</f>
        <v>4</v>
      </c>
      <c r="T12" s="19">
        <f>VLOOKUP(S12,'Место-баллы'!$A$3:$E$52,2,0)</f>
        <v>85</v>
      </c>
      <c r="U12" s="10"/>
      <c r="V12" s="7">
        <v>4</v>
      </c>
      <c r="W12" s="7">
        <v>5</v>
      </c>
      <c r="X12" s="13">
        <f>TIME(0,V12,W12)</f>
        <v>2.8356481481481479E-3</v>
      </c>
      <c r="Y12" s="7">
        <v>48</v>
      </c>
      <c r="Z12" s="7">
        <f>Y$2-Y12</f>
        <v>2</v>
      </c>
      <c r="AA12" s="13">
        <f>X12+TIME(0,0,Z12)</f>
        <v>2.8587962962962959E-3</v>
      </c>
      <c r="AB12" s="7">
        <f>RANK(AA12,AA$8:AA$19,1)</f>
        <v>5</v>
      </c>
      <c r="AC12" s="7">
        <f>VLOOKUP(AB12,'Место-баллы'!$A$3:$E$52,2,0)</f>
        <v>80</v>
      </c>
      <c r="AD12" s="10"/>
      <c r="AE12" s="7">
        <v>0</v>
      </c>
      <c r="AF12" s="7">
        <v>16</v>
      </c>
      <c r="AG12" s="7">
        <v>55</v>
      </c>
      <c r="AH12" s="41" t="s">
        <v>166</v>
      </c>
      <c r="AI12" s="7">
        <v>5</v>
      </c>
      <c r="AJ12" s="7">
        <f>VLOOKUP(AI12,'Место-баллы'!$A$3:$E$52,2,0)</f>
        <v>80</v>
      </c>
    </row>
    <row r="13" spans="2:36" x14ac:dyDescent="0.25">
      <c r="B13" s="7">
        <f>RANK(C13,C$8:C$19,0)</f>
        <v>6</v>
      </c>
      <c r="C13" s="7">
        <f>SUMIF($F$1:$AM$1,1,$F13:$AM13)</f>
        <v>296</v>
      </c>
      <c r="D13" s="10"/>
      <c r="E13" s="15" t="s">
        <v>90</v>
      </c>
      <c r="F13" s="10"/>
      <c r="G13" s="7">
        <v>5</v>
      </c>
      <c r="H13" s="7">
        <v>5</v>
      </c>
      <c r="I13" s="13">
        <f>TIME(0,G13,H13)</f>
        <v>3.530092592592592E-3</v>
      </c>
      <c r="J13" s="7">
        <v>131</v>
      </c>
      <c r="K13" s="7">
        <f>J$2-J13</f>
        <v>10</v>
      </c>
      <c r="L13" s="13">
        <f>I13+TIME(0,0,K13)</f>
        <v>3.645833333333333E-3</v>
      </c>
      <c r="M13" s="7">
        <f>RANK(L13,L$8:L$19,1)</f>
        <v>9</v>
      </c>
      <c r="N13" s="7">
        <f>VLOOKUP(M13,'Место-баллы'!$A$3:$E$52,2,0)</f>
        <v>69</v>
      </c>
      <c r="O13" s="20"/>
      <c r="P13" s="43">
        <v>0</v>
      </c>
      <c r="Q13" s="43">
        <v>0</v>
      </c>
      <c r="R13" s="19">
        <f>P13+Q13</f>
        <v>0</v>
      </c>
      <c r="S13" s="19">
        <f>RANK(R13,R$8:R$19,0)</f>
        <v>9</v>
      </c>
      <c r="T13" s="19">
        <f>VLOOKUP(S13,'Место-баллы'!$A$3:$E$52,2,0)</f>
        <v>69</v>
      </c>
      <c r="U13" s="10"/>
      <c r="V13" s="7">
        <v>4</v>
      </c>
      <c r="W13" s="7">
        <v>5</v>
      </c>
      <c r="X13" s="13">
        <f>TIME(0,V13,W13)</f>
        <v>2.8356481481481479E-3</v>
      </c>
      <c r="Y13" s="7">
        <v>40</v>
      </c>
      <c r="Z13" s="7">
        <f>Y$2-Y13</f>
        <v>10</v>
      </c>
      <c r="AA13" s="13">
        <f>X13+TIME(0,0,Z13)</f>
        <v>2.9513888888888888E-3</v>
      </c>
      <c r="AB13" s="7">
        <f>RANK(AA13,AA$8:AA$19,1)</f>
        <v>7</v>
      </c>
      <c r="AC13" s="7">
        <f>VLOOKUP(AB13,'Место-баллы'!$A$3:$E$52,2,0)</f>
        <v>73</v>
      </c>
      <c r="AD13" s="10"/>
      <c r="AE13" s="7">
        <v>0</v>
      </c>
      <c r="AF13" s="7">
        <v>16</v>
      </c>
      <c r="AG13" s="7">
        <v>43</v>
      </c>
      <c r="AH13" s="41" t="s">
        <v>174</v>
      </c>
      <c r="AI13" s="7">
        <v>4</v>
      </c>
      <c r="AJ13" s="7">
        <f>VLOOKUP(AI13,'Место-баллы'!$A$3:$E$52,2,0)</f>
        <v>85</v>
      </c>
    </row>
    <row r="14" spans="2:36" x14ac:dyDescent="0.25">
      <c r="B14" s="7">
        <f>RANK(C14,C$8:C$19,0)</f>
        <v>7</v>
      </c>
      <c r="C14" s="7">
        <f>SUMIF($F$1:$AM$1,1,$F14:$AM14)</f>
        <v>294</v>
      </c>
      <c r="D14" s="10"/>
      <c r="E14" s="15" t="s">
        <v>93</v>
      </c>
      <c r="F14" s="10"/>
      <c r="G14" s="7">
        <v>5</v>
      </c>
      <c r="H14" s="7">
        <v>5</v>
      </c>
      <c r="I14" s="13">
        <f>TIME(0,G14,H14)</f>
        <v>3.530092592592592E-3</v>
      </c>
      <c r="J14" s="7">
        <v>140</v>
      </c>
      <c r="K14" s="7">
        <f>J$2-J14</f>
        <v>1</v>
      </c>
      <c r="L14" s="13">
        <f>I14+TIME(0,0,K14)</f>
        <v>3.5416666666666661E-3</v>
      </c>
      <c r="M14" s="7">
        <f>RANK(L14,L$8:L$19,1)</f>
        <v>6</v>
      </c>
      <c r="N14" s="7">
        <f>VLOOKUP(M14,'Место-баллы'!$A$3:$E$52,2,0)</f>
        <v>75</v>
      </c>
      <c r="O14" s="20"/>
      <c r="P14" s="43">
        <v>5</v>
      </c>
      <c r="Q14" s="43">
        <v>8</v>
      </c>
      <c r="R14" s="19">
        <f>P14+Q14</f>
        <v>13</v>
      </c>
      <c r="S14" s="19">
        <f>RANK(R14,R$8:R$19,0)</f>
        <v>6</v>
      </c>
      <c r="T14" s="19">
        <f>VLOOKUP(S14,'Место-баллы'!$A$3:$E$52,2,0)</f>
        <v>75</v>
      </c>
      <c r="U14" s="10"/>
      <c r="V14" s="7">
        <v>4</v>
      </c>
      <c r="W14" s="7">
        <v>5</v>
      </c>
      <c r="X14" s="13">
        <f>TIME(0,V14,W14)</f>
        <v>2.8356481481481479E-3</v>
      </c>
      <c r="Y14" s="7">
        <v>40</v>
      </c>
      <c r="Z14" s="7">
        <f>Y$2-Y14</f>
        <v>10</v>
      </c>
      <c r="AA14" s="13">
        <f>X14+TIME(0,0,Z14)</f>
        <v>2.9513888888888888E-3</v>
      </c>
      <c r="AB14" s="7">
        <f>RANK(AA14,AA$8:AA$19,1)</f>
        <v>7</v>
      </c>
      <c r="AC14" s="7">
        <f>VLOOKUP(AB14,'Место-баллы'!$A$3:$E$52,2,0)</f>
        <v>73</v>
      </c>
      <c r="AD14" s="10"/>
      <c r="AE14" s="7">
        <v>0</v>
      </c>
      <c r="AF14" s="7">
        <v>17</v>
      </c>
      <c r="AG14" s="7">
        <v>32</v>
      </c>
      <c r="AH14" s="41" t="s">
        <v>169</v>
      </c>
      <c r="AI14" s="7">
        <v>8</v>
      </c>
      <c r="AJ14" s="7">
        <f>VLOOKUP(AI14,'Место-баллы'!$A$3:$E$52,2,0)</f>
        <v>71</v>
      </c>
    </row>
    <row r="15" spans="2:36" x14ac:dyDescent="0.25">
      <c r="B15" s="7">
        <f>RANK(C15,C$8:C$19,0)</f>
        <v>8</v>
      </c>
      <c r="C15" s="7">
        <f>SUMIF($F$1:$AM$1,1,$F15:$AM15)</f>
        <v>284</v>
      </c>
      <c r="D15" s="10"/>
      <c r="E15" s="15" t="s">
        <v>92</v>
      </c>
      <c r="F15" s="10"/>
      <c r="G15" s="7">
        <v>5</v>
      </c>
      <c r="H15" s="7">
        <v>5</v>
      </c>
      <c r="I15" s="13">
        <f>TIME(0,G15,H15)</f>
        <v>3.530092592592592E-3</v>
      </c>
      <c r="J15" s="7">
        <v>138</v>
      </c>
      <c r="K15" s="7">
        <f>J$2-J15</f>
        <v>3</v>
      </c>
      <c r="L15" s="13">
        <f>I15+TIME(0,0,K15)</f>
        <v>3.5648148148148141E-3</v>
      </c>
      <c r="M15" s="7">
        <f>RANK(L15,L$8:L$19,1)</f>
        <v>7</v>
      </c>
      <c r="N15" s="7">
        <f>VLOOKUP(M15,'Место-баллы'!$A$3:$E$52,2,0)</f>
        <v>73</v>
      </c>
      <c r="O15" s="20"/>
      <c r="P15" s="43">
        <v>6</v>
      </c>
      <c r="Q15" s="43">
        <v>3</v>
      </c>
      <c r="R15" s="19">
        <f>P15+Q15</f>
        <v>9</v>
      </c>
      <c r="S15" s="19">
        <f>RANK(R15,R$8:R$19,0)</f>
        <v>8</v>
      </c>
      <c r="T15" s="19">
        <f>VLOOKUP(S15,'Место-баллы'!$A$3:$E$52,2,0)</f>
        <v>71</v>
      </c>
      <c r="U15" s="10"/>
      <c r="V15" s="7">
        <v>4</v>
      </c>
      <c r="W15" s="7">
        <v>5</v>
      </c>
      <c r="X15" s="13">
        <f>TIME(0,V15,W15)</f>
        <v>2.8356481481481479E-3</v>
      </c>
      <c r="Y15" s="7">
        <v>38</v>
      </c>
      <c r="Z15" s="7">
        <f>Y$2-Y15</f>
        <v>12</v>
      </c>
      <c r="AA15" s="13">
        <f>X15+TIME(0,0,Z15)</f>
        <v>2.9745370370370368E-3</v>
      </c>
      <c r="AB15" s="7">
        <f>RANK(AA15,AA$8:AA$19,1)</f>
        <v>10</v>
      </c>
      <c r="AC15" s="7">
        <f>VLOOKUP(AB15,'Место-баллы'!$A$3:$E$52,2,0)</f>
        <v>67</v>
      </c>
      <c r="AD15" s="10"/>
      <c r="AE15" s="7">
        <v>0</v>
      </c>
      <c r="AF15" s="7">
        <v>16</v>
      </c>
      <c r="AG15" s="7">
        <v>89</v>
      </c>
      <c r="AH15" s="41" t="s">
        <v>168</v>
      </c>
      <c r="AI15" s="7">
        <v>7</v>
      </c>
      <c r="AJ15" s="7">
        <f>VLOOKUP(AI15,'Место-баллы'!$A$3:$E$52,2,0)</f>
        <v>73</v>
      </c>
    </row>
    <row r="16" spans="2:36" x14ac:dyDescent="0.25">
      <c r="B16" s="7">
        <f>RANK(C16,C$8:C$19,0)</f>
        <v>9</v>
      </c>
      <c r="C16" s="7">
        <f>SUMIF($F$1:$AM$1,1,$F16:$AM16)</f>
        <v>282</v>
      </c>
      <c r="D16" s="10"/>
      <c r="E16" s="15" t="s">
        <v>94</v>
      </c>
      <c r="F16" s="10"/>
      <c r="G16" s="7">
        <v>5</v>
      </c>
      <c r="H16" s="7">
        <v>5</v>
      </c>
      <c r="I16" s="13">
        <f>TIME(0,G16,H16)</f>
        <v>3.530092592592592E-3</v>
      </c>
      <c r="J16" s="7">
        <v>129</v>
      </c>
      <c r="K16" s="7">
        <f>J$2-J16</f>
        <v>12</v>
      </c>
      <c r="L16" s="13">
        <f>I16+TIME(0,0,K16)</f>
        <v>3.668981481481481E-3</v>
      </c>
      <c r="M16" s="7">
        <f>RANK(L16,L$8:L$19,1)</f>
        <v>10</v>
      </c>
      <c r="N16" s="7">
        <f>VLOOKUP(M16,'Место-баллы'!$A$3:$E$52,2,0)</f>
        <v>67</v>
      </c>
      <c r="O16" s="20"/>
      <c r="P16" s="43">
        <v>5</v>
      </c>
      <c r="Q16" s="43">
        <v>5</v>
      </c>
      <c r="R16" s="19">
        <f>P16+Q16</f>
        <v>10</v>
      </c>
      <c r="S16" s="19">
        <f>RANK(R16,R$8:R$19,0)</f>
        <v>7</v>
      </c>
      <c r="T16" s="19">
        <f>VLOOKUP(S16,'Место-баллы'!$A$3:$E$52,2,0)</f>
        <v>73</v>
      </c>
      <c r="U16" s="10"/>
      <c r="V16" s="7">
        <v>4</v>
      </c>
      <c r="W16" s="7">
        <v>5</v>
      </c>
      <c r="X16" s="13">
        <f>TIME(0,V16,W16)</f>
        <v>2.8356481481481479E-3</v>
      </c>
      <c r="Y16" s="7">
        <v>40</v>
      </c>
      <c r="Z16" s="7">
        <f>Y$2-Y16</f>
        <v>10</v>
      </c>
      <c r="AA16" s="13">
        <f>X16+TIME(0,0,Z16)</f>
        <v>2.9513888888888888E-3</v>
      </c>
      <c r="AB16" s="7">
        <f>RANK(AA16,AA$8:AA$19,1)</f>
        <v>7</v>
      </c>
      <c r="AC16" s="7">
        <f>VLOOKUP(AB16,'Место-баллы'!$A$3:$E$52,2,0)</f>
        <v>73</v>
      </c>
      <c r="AD16" s="10"/>
      <c r="AE16" s="7">
        <v>0</v>
      </c>
      <c r="AF16" s="7">
        <v>17</v>
      </c>
      <c r="AG16" s="7">
        <v>37</v>
      </c>
      <c r="AH16" s="41" t="s">
        <v>170</v>
      </c>
      <c r="AI16" s="7">
        <v>9</v>
      </c>
      <c r="AJ16" s="7">
        <f>VLOOKUP(AI16,'Место-баллы'!$A$3:$E$52,2,0)</f>
        <v>69</v>
      </c>
    </row>
    <row r="17" spans="2:36" x14ac:dyDescent="0.25">
      <c r="B17" s="7">
        <f>RANK(C17,C$8:C$19,0)</f>
        <v>10</v>
      </c>
      <c r="C17" s="7">
        <f>SUMIF($F$1:$AM$1,1,$F17:$AM17)</f>
        <v>276</v>
      </c>
      <c r="D17" s="10"/>
      <c r="E17" s="15" t="s">
        <v>99</v>
      </c>
      <c r="F17" s="10"/>
      <c r="G17" s="7">
        <v>5</v>
      </c>
      <c r="H17" s="7">
        <v>5</v>
      </c>
      <c r="I17" s="13">
        <f>TIME(0,G17,H17)</f>
        <v>3.530092592592592E-3</v>
      </c>
      <c r="J17" s="7">
        <v>124</v>
      </c>
      <c r="K17" s="7">
        <f>J$2-J17</f>
        <v>17</v>
      </c>
      <c r="L17" s="13">
        <f>I17+TIME(0,0,K17)</f>
        <v>3.7268518518518514E-3</v>
      </c>
      <c r="M17" s="7">
        <f>RANK(L17,L$8:L$19,1)</f>
        <v>11</v>
      </c>
      <c r="N17" s="7">
        <f>VLOOKUP(M17,'Место-баллы'!$A$3:$E$52,2,0)</f>
        <v>65</v>
      </c>
      <c r="O17" s="20"/>
      <c r="P17" s="43">
        <v>0</v>
      </c>
      <c r="Q17" s="43">
        <v>0</v>
      </c>
      <c r="R17" s="19">
        <f>P17+Q17</f>
        <v>0</v>
      </c>
      <c r="S17" s="19">
        <f>RANK(R17,R$8:R$19,0)</f>
        <v>9</v>
      </c>
      <c r="T17" s="19">
        <f>VLOOKUP(S17,'Место-баллы'!$A$3:$E$52,2,0)</f>
        <v>69</v>
      </c>
      <c r="U17" s="10"/>
      <c r="V17" s="7">
        <v>4</v>
      </c>
      <c r="W17" s="7">
        <v>5</v>
      </c>
      <c r="X17" s="13">
        <f>TIME(0,V17,W17)</f>
        <v>2.8356481481481479E-3</v>
      </c>
      <c r="Y17" s="7">
        <v>46</v>
      </c>
      <c r="Z17" s="7">
        <f>Y$2-Y17</f>
        <v>4</v>
      </c>
      <c r="AA17" s="13">
        <f>X17+TIME(0,0,Z17)</f>
        <v>2.8819444444444444E-3</v>
      </c>
      <c r="AB17" s="7">
        <f>RANK(AA17,AA$8:AA$19,1)</f>
        <v>6</v>
      </c>
      <c r="AC17" s="7">
        <f>VLOOKUP(AB17,'Место-баллы'!$A$3:$E$52,2,0)</f>
        <v>75</v>
      </c>
      <c r="AD17" s="10"/>
      <c r="AE17" s="7">
        <v>0</v>
      </c>
      <c r="AF17" s="7">
        <v>18</v>
      </c>
      <c r="AG17" s="7">
        <v>41</v>
      </c>
      <c r="AH17" s="41" t="s">
        <v>167</v>
      </c>
      <c r="AI17" s="7">
        <v>10</v>
      </c>
      <c r="AJ17" s="7">
        <f>VLOOKUP(AI17,'Место-баллы'!$A$3:$E$52,2,0)</f>
        <v>67</v>
      </c>
    </row>
    <row r="18" spans="2:36" x14ac:dyDescent="0.25">
      <c r="B18" s="7">
        <f>RANK(C18,C$8:C$19,0)</f>
        <v>11</v>
      </c>
      <c r="C18" s="7">
        <f>SUMIF($F$1:$AM$1,1,$F18:$AM18)</f>
        <v>270</v>
      </c>
      <c r="D18" s="10"/>
      <c r="E18" s="15" t="s">
        <v>96</v>
      </c>
      <c r="F18" s="10"/>
      <c r="G18" s="7">
        <v>5</v>
      </c>
      <c r="H18" s="7">
        <v>5</v>
      </c>
      <c r="I18" s="13">
        <f>TIME(0,G18,H18)</f>
        <v>3.530092592592592E-3</v>
      </c>
      <c r="J18" s="7">
        <v>133</v>
      </c>
      <c r="K18" s="7">
        <f>J$2-J18</f>
        <v>8</v>
      </c>
      <c r="L18" s="13">
        <f>I18+TIME(0,0,K18)</f>
        <v>3.6226851851851845E-3</v>
      </c>
      <c r="M18" s="7">
        <f>RANK(L18,L$8:L$19,1)</f>
        <v>8</v>
      </c>
      <c r="N18" s="7">
        <f>VLOOKUP(M18,'Место-баллы'!$A$3:$E$52,2,0)</f>
        <v>71</v>
      </c>
      <c r="O18" s="20"/>
      <c r="P18" s="43">
        <v>0</v>
      </c>
      <c r="Q18" s="43">
        <v>0</v>
      </c>
      <c r="R18" s="19">
        <f>P18+Q18</f>
        <v>0</v>
      </c>
      <c r="S18" s="19">
        <f>RANK(R18,R$8:R$19,0)</f>
        <v>9</v>
      </c>
      <c r="T18" s="19">
        <f>VLOOKUP(S18,'Место-баллы'!$A$3:$E$52,2,0)</f>
        <v>69</v>
      </c>
      <c r="U18" s="10"/>
      <c r="V18" s="7">
        <v>4</v>
      </c>
      <c r="W18" s="7">
        <v>5</v>
      </c>
      <c r="X18" s="13">
        <f>TIME(0,V18,W18)</f>
        <v>2.8356481481481479E-3</v>
      </c>
      <c r="Y18" s="7">
        <v>33</v>
      </c>
      <c r="Z18" s="7">
        <f>Y$2-Y18</f>
        <v>17</v>
      </c>
      <c r="AA18" s="13">
        <f>X18+TIME(0,0,Z18)</f>
        <v>3.0324074074074073E-3</v>
      </c>
      <c r="AB18" s="7">
        <f>RANK(AA18,AA$8:AA$19,1)</f>
        <v>11</v>
      </c>
      <c r="AC18" s="7">
        <f>VLOOKUP(AB18,'Место-баллы'!$A$3:$E$52,2,0)</f>
        <v>65</v>
      </c>
      <c r="AD18" s="10"/>
      <c r="AE18" s="7">
        <v>0</v>
      </c>
      <c r="AF18" s="7">
        <v>20</v>
      </c>
      <c r="AG18" s="7">
        <v>2</v>
      </c>
      <c r="AH18" s="41" t="s">
        <v>175</v>
      </c>
      <c r="AI18" s="7">
        <v>11</v>
      </c>
      <c r="AJ18" s="7">
        <f>VLOOKUP(AI18,'Место-баллы'!$A$3:$E$52,2,0)</f>
        <v>65</v>
      </c>
    </row>
    <row r="19" spans="2:36" x14ac:dyDescent="0.25">
      <c r="B19" s="7">
        <f>RANK(C19,C$8:C$19,0)</f>
        <v>12</v>
      </c>
      <c r="C19" s="7">
        <f>SUMIF($F$1:$AM$1,1,$F19:$AM19)</f>
        <v>258</v>
      </c>
      <c r="D19" s="10"/>
      <c r="E19" s="15" t="s">
        <v>88</v>
      </c>
      <c r="F19" s="10"/>
      <c r="G19" s="7">
        <v>5</v>
      </c>
      <c r="H19" s="7">
        <v>5</v>
      </c>
      <c r="I19" s="13">
        <f>TIME(0,G19,H19)</f>
        <v>3.530092592592592E-3</v>
      </c>
      <c r="J19" s="7">
        <v>107</v>
      </c>
      <c r="K19" s="7">
        <f>J$2-J19</f>
        <v>34</v>
      </c>
      <c r="L19" s="13">
        <f>I19+TIME(0,0,K19)</f>
        <v>3.9236111111111104E-3</v>
      </c>
      <c r="M19" s="7">
        <f>RANK(L19,L$8:L$19,1)</f>
        <v>12</v>
      </c>
      <c r="N19" s="7">
        <f>VLOOKUP(M19,'Место-баллы'!$A$3:$E$52,2,0)</f>
        <v>63</v>
      </c>
      <c r="O19" s="20"/>
      <c r="P19" s="43">
        <v>0</v>
      </c>
      <c r="Q19" s="43">
        <v>0</v>
      </c>
      <c r="R19" s="19">
        <f>P19+Q19</f>
        <v>0</v>
      </c>
      <c r="S19" s="19">
        <f>RANK(R19,R$8:R$19,0)</f>
        <v>9</v>
      </c>
      <c r="T19" s="19">
        <f>VLOOKUP(S19,'Место-баллы'!$A$3:$E$52,2,0)</f>
        <v>69</v>
      </c>
      <c r="U19" s="10"/>
      <c r="V19" s="7">
        <v>4</v>
      </c>
      <c r="W19" s="7">
        <v>5</v>
      </c>
      <c r="X19" s="13">
        <f>TIME(0,V19,W19)</f>
        <v>2.8356481481481479E-3</v>
      </c>
      <c r="Y19" s="7">
        <v>31</v>
      </c>
      <c r="Z19" s="7">
        <f>Y$2-Y19</f>
        <v>19</v>
      </c>
      <c r="AA19" s="13">
        <f>X19+TIME(0,0,Z19)</f>
        <v>3.0555555555555553E-3</v>
      </c>
      <c r="AB19" s="7">
        <f>RANK(AA19,AA$8:AA$19,1)</f>
        <v>12</v>
      </c>
      <c r="AC19" s="7">
        <f>VLOOKUP(AB19,'Место-баллы'!$A$3:$E$52,2,0)</f>
        <v>63</v>
      </c>
      <c r="AD19" s="10"/>
      <c r="AE19" s="7">
        <v>0</v>
      </c>
      <c r="AF19" s="7">
        <v>21</v>
      </c>
      <c r="AG19" s="7">
        <v>91</v>
      </c>
      <c r="AH19" s="41" t="s">
        <v>176</v>
      </c>
      <c r="AI19" s="7">
        <v>12</v>
      </c>
      <c r="AJ19" s="7">
        <f>VLOOKUP(AI19,'Место-баллы'!$A$3:$E$52,2,0)</f>
        <v>63</v>
      </c>
    </row>
    <row r="20" spans="2:36" ht="15.75" customHeight="1" x14ac:dyDescent="0.25"/>
    <row r="21" spans="2:36" ht="15.75" customHeight="1" x14ac:dyDescent="0.25"/>
    <row r="22" spans="2:36" ht="15.75" customHeight="1" x14ac:dyDescent="0.25"/>
    <row r="23" spans="2:36" ht="15.75" customHeight="1" x14ac:dyDescent="0.25"/>
    <row r="24" spans="2:36" ht="15.75" customHeight="1" x14ac:dyDescent="0.25"/>
    <row r="25" spans="2:36" ht="15.75" customHeight="1" x14ac:dyDescent="0.25"/>
    <row r="26" spans="2:36" ht="15.75" customHeight="1" x14ac:dyDescent="0.25"/>
    <row r="27" spans="2:36" ht="15.75" customHeight="1" x14ac:dyDescent="0.25"/>
    <row r="28" spans="2:36" ht="15.75" customHeight="1" x14ac:dyDescent="0.25"/>
    <row r="29" spans="2:36" ht="15.75" customHeight="1" x14ac:dyDescent="0.25"/>
    <row r="30" spans="2:36" ht="15.75" customHeight="1" x14ac:dyDescent="0.25"/>
    <row r="31" spans="2:36" ht="15.75" customHeight="1" x14ac:dyDescent="0.25"/>
    <row r="32" spans="2:3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</sheetData>
  <mergeCells count="6">
    <mergeCell ref="AE5:AJ6"/>
    <mergeCell ref="B5:C6"/>
    <mergeCell ref="E5:E6"/>
    <mergeCell ref="G5:N6"/>
    <mergeCell ref="P5:T6"/>
    <mergeCell ref="V5:AC6"/>
  </mergeCells>
  <printOptions horizontalCentered="1" verticalCentered="1"/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Место-баллы</vt:lpstr>
      <vt:lpstr>5-6 Ж</vt:lpstr>
      <vt:lpstr>5-6 М</vt:lpstr>
      <vt:lpstr>7-8 Ж</vt:lpstr>
      <vt:lpstr>7-8 М</vt:lpstr>
      <vt:lpstr>9-10 Ж</vt:lpstr>
      <vt:lpstr>9-10 М</vt:lpstr>
      <vt:lpstr>11-12 Ж</vt:lpstr>
      <vt:lpstr>11-12 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2023-07-16T16:41:59Z</cp:lastPrinted>
  <dcterms:created xsi:type="dcterms:W3CDTF">2017-08-12T14:09:08Z</dcterms:created>
  <dcterms:modified xsi:type="dcterms:W3CDTF">2023-09-09T13:02:42Z</dcterms:modified>
</cp:coreProperties>
</file>